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90" windowWidth="19200" windowHeight="11640"/>
  </bookViews>
  <sheets>
    <sheet name="LED屏报价表" sheetId="4" r:id="rId1"/>
    <sheet name="出货单" sheetId="1" r:id="rId2"/>
    <sheet name="制作合同" sheetId="5" r:id="rId3"/>
  </sheets>
  <definedNames>
    <definedName name="_xlnm.Print_Area" localSheetId="2">制作合同!$A$1:$G$43</definedName>
  </definedNames>
  <calcPr calcId="162913"/>
</workbook>
</file>

<file path=xl/calcChain.xml><?xml version="1.0" encoding="utf-8"?>
<calcChain xmlns="http://schemas.openxmlformats.org/spreadsheetml/2006/main">
  <c r="E3" i="5" l="1"/>
  <c r="F18" i="5"/>
  <c r="F19" i="5"/>
  <c r="F20" i="5"/>
  <c r="G29" i="5"/>
  <c r="B39" i="5"/>
  <c r="G39" i="5"/>
  <c r="B42" i="5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4" i="4"/>
  <c r="G2" i="1"/>
  <c r="F40" i="4" l="1"/>
  <c r="G32" i="4"/>
  <c r="A32" i="4"/>
  <c r="G31" i="4"/>
  <c r="A31" i="4"/>
  <c r="G30" i="4"/>
  <c r="A30" i="4"/>
  <c r="G29" i="4"/>
  <c r="A29" i="4"/>
  <c r="G28" i="4"/>
  <c r="A28" i="4"/>
  <c r="G27" i="4"/>
  <c r="A27" i="4"/>
  <c r="G26" i="4"/>
  <c r="A26" i="4"/>
  <c r="G25" i="4"/>
  <c r="A25" i="4"/>
  <c r="G24" i="4"/>
  <c r="A24" i="4"/>
  <c r="G23" i="4"/>
  <c r="A23" i="4"/>
  <c r="G22" i="4"/>
  <c r="A22" i="4"/>
  <c r="G21" i="4"/>
  <c r="A21" i="4"/>
  <c r="G20" i="4"/>
  <c r="A20" i="4"/>
  <c r="G19" i="4"/>
  <c r="A19" i="4"/>
  <c r="G18" i="4"/>
  <c r="A18" i="4"/>
  <c r="G17" i="4"/>
  <c r="A17" i="4"/>
  <c r="G16" i="4"/>
  <c r="A16" i="4"/>
  <c r="A12" i="4"/>
  <c r="A11" i="4"/>
  <c r="A10" i="4"/>
  <c r="A9" i="4"/>
  <c r="A8" i="4"/>
  <c r="G7" i="4"/>
  <c r="F7" i="4"/>
  <c r="A7" i="4"/>
  <c r="G6" i="4"/>
  <c r="F6" i="4"/>
  <c r="A6" i="4"/>
  <c r="A5" i="4"/>
  <c r="F9" i="4" l="1"/>
  <c r="E15" i="4" s="1"/>
  <c r="G15" i="4" s="1"/>
  <c r="G33" i="4" s="1"/>
  <c r="G34" i="4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5" i="4" l="1"/>
  <c r="C35" i="4" s="1"/>
  <c r="F29" i="1"/>
  <c r="G4" i="1" l="1"/>
  <c r="G22" i="1" l="1"/>
  <c r="G23" i="1" l="1"/>
  <c r="G24" i="1" l="1"/>
  <c r="C24" i="1" s="1"/>
</calcChain>
</file>

<file path=xl/sharedStrings.xml><?xml version="1.0" encoding="utf-8"?>
<sst xmlns="http://schemas.openxmlformats.org/spreadsheetml/2006/main" count="241" uniqueCount="147">
  <si>
    <t>数量</t>
    <phoneticPr fontId="1" type="noConversion"/>
  </si>
  <si>
    <t>序号</t>
    <phoneticPr fontId="1" type="noConversion"/>
  </si>
  <si>
    <t>商品名称</t>
    <phoneticPr fontId="1" type="noConversion"/>
  </si>
  <si>
    <t>商品规格</t>
    <phoneticPr fontId="1" type="noConversion"/>
  </si>
  <si>
    <t xml:space="preserve">单价     </t>
    <phoneticPr fontId="1" type="noConversion"/>
  </si>
  <si>
    <t xml:space="preserve">金额      </t>
    <phoneticPr fontId="1" type="noConversion"/>
  </si>
  <si>
    <t>LED显示屏</t>
    <phoneticPr fontId="1" type="noConversion"/>
  </si>
  <si>
    <t>㎡</t>
    <phoneticPr fontId="1" type="noConversion"/>
  </si>
  <si>
    <t>5V40A</t>
    <phoneticPr fontId="1" type="noConversion"/>
  </si>
  <si>
    <t>台</t>
    <phoneticPr fontId="1" type="noConversion"/>
  </si>
  <si>
    <t>批</t>
    <phoneticPr fontId="1" type="noConversion"/>
  </si>
  <si>
    <t>接收卡</t>
    <phoneticPr fontId="1" type="noConversion"/>
  </si>
  <si>
    <t>张</t>
    <phoneticPr fontId="1" type="noConversion"/>
  </si>
  <si>
    <t>发送卡</t>
    <phoneticPr fontId="1" type="noConversion"/>
  </si>
  <si>
    <t>LXY</t>
    <phoneticPr fontId="1" type="noConversion"/>
  </si>
  <si>
    <t>开关电源</t>
    <phoneticPr fontId="1" type="noConversion"/>
  </si>
  <si>
    <t>备用件</t>
    <phoneticPr fontId="1" type="noConversion"/>
  </si>
  <si>
    <t>箱体</t>
    <phoneticPr fontId="1" type="noConversion"/>
  </si>
  <si>
    <t>标准箱体</t>
    <phoneticPr fontId="1" type="noConversion"/>
  </si>
  <si>
    <t>视频处理器</t>
    <phoneticPr fontId="1" type="noConversion"/>
  </si>
  <si>
    <t>脱机播放盒</t>
    <phoneticPr fontId="1" type="noConversion"/>
  </si>
  <si>
    <t>数据信号线</t>
    <phoneticPr fontId="1" type="noConversion"/>
  </si>
  <si>
    <t>不含高压电缆</t>
    <phoneticPr fontId="1" type="noConversion"/>
  </si>
  <si>
    <t>排风扇</t>
    <phoneticPr fontId="1" type="noConversion"/>
  </si>
  <si>
    <t>台</t>
    <phoneticPr fontId="1" type="noConversion"/>
  </si>
  <si>
    <t>散热空调</t>
    <phoneticPr fontId="1" type="noConversion"/>
  </si>
  <si>
    <t>安装运输</t>
    <phoneticPr fontId="1" type="noConversion"/>
  </si>
  <si>
    <t>吊车</t>
    <phoneticPr fontId="1" type="noConversion"/>
  </si>
  <si>
    <t>天</t>
    <phoneticPr fontId="1" type="noConversion"/>
  </si>
  <si>
    <t>播放软件</t>
    <phoneticPr fontId="1" type="noConversion"/>
  </si>
  <si>
    <t>套</t>
    <phoneticPr fontId="1" type="noConversion"/>
  </si>
  <si>
    <t>控制电脑</t>
    <phoneticPr fontId="1" type="noConversion"/>
  </si>
  <si>
    <t>套</t>
    <phoneticPr fontId="1" type="noConversion"/>
  </si>
  <si>
    <t>控制网线</t>
    <phoneticPr fontId="1" type="noConversion"/>
  </si>
  <si>
    <t>根</t>
    <phoneticPr fontId="1" type="noConversion"/>
  </si>
  <si>
    <t>电源预留到大屏内</t>
    <phoneticPr fontId="1" type="noConversion"/>
  </si>
  <si>
    <t>超五类网线预留到大屏内</t>
    <phoneticPr fontId="1" type="noConversion"/>
  </si>
  <si>
    <t>配备千兆网卡</t>
    <phoneticPr fontId="1" type="noConversion"/>
  </si>
  <si>
    <t>单位</t>
    <phoneticPr fontId="1" type="noConversion"/>
  </si>
  <si>
    <t>%</t>
    <phoneticPr fontId="1" type="noConversion"/>
  </si>
  <si>
    <t>可选</t>
    <phoneticPr fontId="1" type="noConversion"/>
  </si>
  <si>
    <t>10KW供电</t>
    <phoneticPr fontId="1" type="noConversion"/>
  </si>
  <si>
    <t>钢架构（不锈钢包边）</t>
    <phoneticPr fontId="1" type="noConversion"/>
  </si>
  <si>
    <r>
      <t xml:space="preserve">   合计金额（</t>
    </r>
    <r>
      <rPr>
        <sz val="12"/>
        <rFont val="新宋体"/>
        <family val="3"/>
        <charset val="134"/>
      </rPr>
      <t>未含税</t>
    </r>
    <r>
      <rPr>
        <sz val="12"/>
        <color theme="1"/>
        <rFont val="新宋体"/>
        <family val="3"/>
        <charset val="134"/>
      </rPr>
      <t>）</t>
    </r>
    <phoneticPr fontId="1" type="noConversion"/>
  </si>
  <si>
    <t>模组规格</t>
    <phoneticPr fontId="1" type="noConversion"/>
  </si>
  <si>
    <t>工作电压</t>
    <phoneticPr fontId="1" type="noConversion"/>
  </si>
  <si>
    <t>200V-240V</t>
    <phoneticPr fontId="1" type="noConversion"/>
  </si>
  <si>
    <t>工作温度</t>
    <phoneticPr fontId="1" type="noConversion"/>
  </si>
  <si>
    <t>-30℃-60℃</t>
    <phoneticPr fontId="1" type="noConversion"/>
  </si>
  <si>
    <t>可视角度</t>
    <phoneticPr fontId="1" type="noConversion"/>
  </si>
  <si>
    <t>屏体寿命</t>
    <phoneticPr fontId="1" type="noConversion"/>
  </si>
  <si>
    <t>≥1000000小时</t>
    <phoneticPr fontId="1" type="noConversion"/>
  </si>
  <si>
    <t>像素密度</t>
    <phoneticPr fontId="1" type="noConversion"/>
  </si>
  <si>
    <t>111111点/㎡</t>
    <phoneticPr fontId="1" type="noConversion"/>
  </si>
  <si>
    <t>连续工作</t>
    <phoneticPr fontId="1" type="noConversion"/>
  </si>
  <si>
    <t>≥72小时</t>
    <phoneticPr fontId="1" type="noConversion"/>
  </si>
  <si>
    <t>模组尺寸</t>
    <phoneticPr fontId="1" type="noConversion"/>
  </si>
  <si>
    <t>驱动方式</t>
    <phoneticPr fontId="1" type="noConversion"/>
  </si>
  <si>
    <t>刷新频率</t>
    <phoneticPr fontId="1" type="noConversion"/>
  </si>
  <si>
    <t>≥1920HZ</t>
    <phoneticPr fontId="1" type="noConversion"/>
  </si>
  <si>
    <t>模组像素</t>
    <phoneticPr fontId="1" type="noConversion"/>
  </si>
  <si>
    <t>模组数量</t>
    <phoneticPr fontId="1" type="noConversion"/>
  </si>
  <si>
    <t>屏体尺寸</t>
    <phoneticPr fontId="1" type="noConversion"/>
  </si>
  <si>
    <t>屏体像素</t>
    <phoneticPr fontId="1" type="noConversion"/>
  </si>
  <si>
    <t>屏体边框</t>
    <phoneticPr fontId="1" type="noConversion"/>
  </si>
  <si>
    <t>1</t>
  </si>
  <si>
    <t>观看距离</t>
    <phoneticPr fontId="1" type="noConversion"/>
  </si>
  <si>
    <t>3-50米</t>
    <phoneticPr fontId="1" type="noConversion"/>
  </si>
  <si>
    <t>最大功耗</t>
    <phoneticPr fontId="1" type="noConversion"/>
  </si>
  <si>
    <t>500W/㎡</t>
    <phoneticPr fontId="1" type="noConversion"/>
  </si>
  <si>
    <t>屏体面积</t>
    <phoneticPr fontId="1" type="noConversion"/>
  </si>
  <si>
    <t>像素组成</t>
    <phoneticPr fontId="1" type="noConversion"/>
  </si>
  <si>
    <t>恒流驱动</t>
    <phoneticPr fontId="1" type="noConversion"/>
  </si>
  <si>
    <r>
      <t>1</t>
    </r>
    <r>
      <rPr>
        <sz val="12"/>
        <color rgb="FFFF0000"/>
        <rFont val="新宋体"/>
        <family val="3"/>
        <charset val="134"/>
      </rPr>
      <t>R</t>
    </r>
    <r>
      <rPr>
        <sz val="12"/>
        <color rgb="FF000000"/>
        <rFont val="新宋体"/>
        <family val="3"/>
        <charset val="134"/>
      </rPr>
      <t>1</t>
    </r>
    <r>
      <rPr>
        <sz val="12"/>
        <color rgb="FF00B050"/>
        <rFont val="新宋体"/>
        <family val="3"/>
        <charset val="134"/>
      </rPr>
      <t>G</t>
    </r>
    <r>
      <rPr>
        <sz val="12"/>
        <color rgb="FF000000"/>
        <rFont val="新宋体"/>
        <family val="3"/>
        <charset val="134"/>
      </rPr>
      <t>1</t>
    </r>
    <r>
      <rPr>
        <sz val="12"/>
        <color theme="3" tint="0.39997558519241921"/>
        <rFont val="新宋体"/>
        <family val="3"/>
        <charset val="134"/>
      </rPr>
      <t>B</t>
    </r>
    <phoneticPr fontId="1" type="noConversion"/>
  </si>
  <si>
    <t>140°</t>
    <phoneticPr fontId="1" type="noConversion"/>
  </si>
  <si>
    <t>北京微笑通科技发展有限公司</t>
    <phoneticPr fontId="1" type="noConversion"/>
  </si>
  <si>
    <t>010-86655588</t>
    <phoneticPr fontId="1" type="noConversion"/>
  </si>
  <si>
    <t>http://ledpm.cn</t>
    <phoneticPr fontId="1" type="noConversion"/>
  </si>
  <si>
    <t>13691381005  许波</t>
    <phoneticPr fontId="1" type="noConversion"/>
  </si>
  <si>
    <t xml:space="preserve">   税点:</t>
    <phoneticPr fontId="1" type="noConversion"/>
  </si>
  <si>
    <t xml:space="preserve"> 【费用详细清单】 </t>
    <phoneticPr fontId="1" type="noConversion"/>
  </si>
  <si>
    <t xml:space="preserve"> 【屏体基本参数】</t>
    <phoneticPr fontId="1" type="noConversion"/>
  </si>
  <si>
    <t>P3室内高清</t>
    <phoneticPr fontId="1" type="noConversion"/>
  </si>
  <si>
    <t>供货单位:</t>
    <phoneticPr fontId="1" type="noConversion"/>
  </si>
  <si>
    <t>联系手机:</t>
    <phoneticPr fontId="1" type="noConversion"/>
  </si>
  <si>
    <t>公司座机:</t>
    <phoneticPr fontId="1" type="noConversion"/>
  </si>
  <si>
    <t>公司网址:</t>
    <phoneticPr fontId="1" type="noConversion"/>
  </si>
  <si>
    <t>-</t>
    <phoneticPr fontId="1" type="noConversion"/>
  </si>
  <si>
    <t>架构</t>
    <phoneticPr fontId="1" type="noConversion"/>
  </si>
  <si>
    <t xml:space="preserve">总计金额: </t>
    <phoneticPr fontId="1" type="noConversion"/>
  </si>
  <si>
    <t>金额（大写）:</t>
    <phoneticPr fontId="1" type="noConversion"/>
  </si>
  <si>
    <t>制表日期:</t>
    <phoneticPr fontId="1" type="noConversion"/>
  </si>
  <si>
    <t>项目地址:</t>
    <phoneticPr fontId="1" type="noConversion"/>
  </si>
  <si>
    <t>联系方式:</t>
    <phoneticPr fontId="1" type="noConversion"/>
  </si>
  <si>
    <t>客户名称:</t>
    <phoneticPr fontId="1" type="noConversion"/>
  </si>
  <si>
    <t>PH3室内全彩LED显示屏报价表</t>
    <phoneticPr fontId="1" type="noConversion"/>
  </si>
  <si>
    <t>北京微笑通科技发展有限公司
出库单</t>
    <phoneticPr fontId="1" type="noConversion"/>
  </si>
  <si>
    <t>出库时间:</t>
    <phoneticPr fontId="1" type="noConversion"/>
  </si>
  <si>
    <t>客户名称：</t>
    <phoneticPr fontId="1" type="noConversion"/>
  </si>
  <si>
    <t>日期：</t>
    <phoneticPr fontId="1" type="noConversion"/>
  </si>
  <si>
    <t>电话：</t>
    <phoneticPr fontId="1" type="noConversion"/>
  </si>
  <si>
    <t>签字：</t>
    <phoneticPr fontId="1" type="noConversion"/>
  </si>
  <si>
    <t>乙方：</t>
    <phoneticPr fontId="1" type="noConversion"/>
  </si>
  <si>
    <t>甲方：</t>
    <phoneticPr fontId="1" type="noConversion"/>
  </si>
  <si>
    <t>1、本合同经双方签字或盖章后生效。
2、任何一方代理人、电话、等信息发生变化，应书面通知另一方。
3、本合同未尽事宜，双方另行协商签订补充协议（需甲乙双方签字盖章后生效）。
4、本合同补充协议与本合同具有同等法律效力，其传真件同样有效。
5、本合同一式 贰 份，甲方执 壹 份，乙方执 壹 份。</t>
    <phoneticPr fontId="1" type="noConversion"/>
  </si>
  <si>
    <t>八、附则</t>
    <phoneticPr fontId="1" type="noConversion"/>
  </si>
  <si>
    <t xml:space="preserve">   在本合同及其附属合同履行过程中发生的一切争议，双方应本着互谅互让的精神协商解决。如协商无法解决，可在乙方所在地法院提起诉讼。</t>
    <phoneticPr fontId="1" type="noConversion"/>
  </si>
  <si>
    <t>七、争议解决</t>
    <phoneticPr fontId="1" type="noConversion"/>
  </si>
  <si>
    <t>5、本产品为非标异性产品，不能批量生产，生产难度大，不一定能按照工期准时完成，乙方有权延长制作工期。设备制作出来以后，甲方不能以任何理由拒收。</t>
    <phoneticPr fontId="1" type="noConversion"/>
  </si>
  <si>
    <t>4、因战争，封锁、叛乱、骚乱、罢工、天灾、恶劣气候、传染病，等双方无法控制的事故发生，应及时通知对方，在上述事件消除后继续履行本合同。</t>
    <phoneticPr fontId="1" type="noConversion"/>
  </si>
  <si>
    <t>3、设备调试完成当日，甲方需付清余款。否则按每拖延一天甲方向乙方支付合同总款的5%作为违约金。如在5天内仍没有付清余款，乙方有权将设备全部收回，预付款和货款不退并保修服务失效，自此解除本合同。</t>
    <phoneticPr fontId="1" type="noConversion"/>
  </si>
  <si>
    <t>2、设备运到安装现场，甲方未能支付货款，乙方有权将本产品全部收回，预付款不退并向甲方索要因运输，人工，设备折损等费用，自此解除本合同。</t>
    <phoneticPr fontId="1" type="noConversion"/>
  </si>
  <si>
    <t>合计款</t>
    <phoneticPr fontId="1" type="noConversion"/>
  </si>
  <si>
    <t>违约金，</t>
    <phoneticPr fontId="1" type="noConversion"/>
  </si>
  <si>
    <t>同视为违约。甲方需承担合同总款</t>
    <phoneticPr fontId="1" type="noConversion"/>
  </si>
  <si>
    <t>1、合同签订后，甲方不得以任何理由解除。自签订日启2日内未支付预付款或想解除本合</t>
    <phoneticPr fontId="1" type="noConversion"/>
  </si>
  <si>
    <t>六、违约罚则</t>
    <phoneticPr fontId="1" type="noConversion"/>
  </si>
  <si>
    <t xml:space="preserve">   乙方对产品自合同签订之日起免费保修壹年，以下情况不在保修范围内：
1．控制电脑挪动、更换、重装系统、病毒、联网等造成控制软件无法正常使用的。
2．设备挪动、重装、改变结构后合同保修服务失效。
3．不遵守设备使用规定、人为损坏或不可抗力造成损坏的。
4．电压不稳，外界干扰或非乙方人员动过设备的。
5．人为损坏或不可抗力造成损坏的。
6．根据国家《LED电子显示屏通用规范》国家及行业标准规范条例，LED显示屏允许坏点率室内屏为0.3‰、户外屏为0.5‰、在允许值内的坏点率均属正常，不在保修范围之内。
7．合同总款项甲方没有结清的，安装完成后超过5天合同全款仍未结清保修协议失效。
以上情况造成损坏的，乙方可协助甲方解决，有关费用由甲方负责</t>
    <phoneticPr fontId="1" type="noConversion"/>
  </si>
  <si>
    <t>五、设备保修条款</t>
    <phoneticPr fontId="1" type="noConversion"/>
  </si>
  <si>
    <t xml:space="preserve">   如未及时付清各款项，制作工期将顺延</t>
    <phoneticPr fontId="1" type="noConversion"/>
  </si>
  <si>
    <t>尾  款：</t>
    <phoneticPr fontId="1" type="noConversion"/>
  </si>
  <si>
    <t>设备安装完成当日，甲方应付</t>
    <phoneticPr fontId="1" type="noConversion"/>
  </si>
  <si>
    <t>货物款：</t>
    <phoneticPr fontId="1" type="noConversion"/>
  </si>
  <si>
    <t>设备运至安装现场，甲方应付</t>
    <phoneticPr fontId="1" type="noConversion"/>
  </si>
  <si>
    <t>预付款：</t>
    <phoneticPr fontId="1" type="noConversion"/>
  </si>
  <si>
    <t>合同协议签订以后，甲方应付</t>
    <phoneticPr fontId="1" type="noConversion"/>
  </si>
  <si>
    <t>合同总款计：</t>
    <phoneticPr fontId="1" type="noConversion"/>
  </si>
  <si>
    <t>按三次付款方式</t>
    <phoneticPr fontId="1" type="noConversion"/>
  </si>
  <si>
    <t>4、付款方式：</t>
    <phoneticPr fontId="1" type="noConversion"/>
  </si>
  <si>
    <t>3、项目地点：</t>
    <phoneticPr fontId="1" type="noConversion"/>
  </si>
  <si>
    <t>2、运输方式：</t>
    <phoneticPr fontId="1" type="noConversion"/>
  </si>
  <si>
    <t>1、制作工期：</t>
    <phoneticPr fontId="1" type="noConversion"/>
  </si>
  <si>
    <t>四、交（提）货时间、地点、及付款方式：</t>
    <phoneticPr fontId="1" type="noConversion"/>
  </si>
  <si>
    <r>
      <rPr>
        <sz val="11"/>
        <color theme="1"/>
        <rFont val="宋体"/>
        <family val="3"/>
        <charset val="134"/>
        <scheme val="minor"/>
      </rPr>
      <t>1．乙方在施工期间有义务遵循甲方的公共规定，爱护硬件设施。
2．乙方在设备安装完成并正常运行后，会将设备的操作规范，使用说明以及软件等交付给甲方指定的负责人。再因甲方引起的软件丢失，不会操作等，由甲方负责。
3. 如因已方任何原因导致工期延误，造成的损失由已方承担。
4. 保修期过后，如设备故障，乙方应优先为甲方提供维修服务，所需费用由甲方负责。
5. 乙方有责任为甲方提供更优质，性价比更高的产品信息，以供参考。
6．设备安装期间，乙方会在各个安装过程的细节取得甲方的意见，经同意后继续下一步安装，再因此引发的后续问题由甲方负责</t>
    </r>
    <r>
      <rPr>
        <b/>
        <sz val="12"/>
        <color theme="1"/>
        <rFont val="宋体"/>
        <family val="3"/>
        <charset val="134"/>
        <scheme val="minor"/>
      </rPr>
      <t/>
    </r>
    <phoneticPr fontId="1" type="noConversion"/>
  </si>
  <si>
    <t>三、乙方权利与义务</t>
    <phoneticPr fontId="1" type="noConversion"/>
  </si>
  <si>
    <t>1．项目设计规格尺寸、价格等在合同签订后，不可以随意要求更改
2．甲方有义务保护施工现场的材料、设备、极其人身安全。
3．甲方有义务协调物业、消防等干扰施工的各种因素。
4. 如因甲方任何原因导致工期延误，造成的损失由甲方承担。
5. 按照合同付款方式，甲方应及时支付款项，以免工期延误或违约</t>
    <phoneticPr fontId="1" type="noConversion"/>
  </si>
  <si>
    <t>二、甲方权利与义务</t>
    <phoneticPr fontId="1" type="noConversion"/>
  </si>
  <si>
    <t>1、甲、乙双方经充分协商，就甲方委托乙方承接LED显示屏（以下简称为设备）制作事宜，依据《中华人民共和国合同法》，一致同意签订本合同。
2、甲方提出制作的具体要求、乙方据此合同规定提供制作材料并负责产品的设计和制作。甲方负责投资总费用。</t>
    <phoneticPr fontId="1" type="noConversion"/>
  </si>
  <si>
    <t>一、总则</t>
    <phoneticPr fontId="1" type="noConversion"/>
  </si>
  <si>
    <t>北京微笑通科技发展有限公司</t>
    <phoneticPr fontId="1" type="noConversion"/>
  </si>
  <si>
    <t>承揽方（乙方）：</t>
    <phoneticPr fontId="1" type="noConversion"/>
  </si>
  <si>
    <t>北京</t>
    <phoneticPr fontId="1" type="noConversion"/>
  </si>
  <si>
    <t>定制方（甲方）：</t>
    <phoneticPr fontId="1" type="noConversion"/>
  </si>
  <si>
    <t>合同号</t>
    <phoneticPr fontId="1" type="noConversion"/>
  </si>
  <si>
    <t>制
作
合
同
书</t>
    <phoneticPr fontId="1" type="noConversion"/>
  </si>
  <si>
    <t xml:space="preserve">   详细款项请参LED显示屏标价表</t>
    <phoneticPr fontId="1" type="noConversion"/>
  </si>
  <si>
    <t xml:space="preserve">   如需开票，甲方付清全款后，乙方开具发票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</si>
</sst>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[DBNum2][$-804]General"/>
    <numFmt numFmtId="177" formatCode="[DBNum2][$-804]General&quot;元&quot;&quot;整&quot;"/>
    <numFmt numFmtId="178" formatCode="&quot;¥&quot;General"/>
    <numFmt numFmtId="179" formatCode="&quot;长&quot;General&quot;块&quot;"/>
    <numFmt numFmtId="180" formatCode="General&quot;点&quot;"/>
    <numFmt numFmtId="181" formatCode="General&quot;mm&quot;"/>
    <numFmt numFmtId="182" formatCode="General&quot;m&quot;"/>
    <numFmt numFmtId="183" formatCode="&quot;×&quot;&quot;高&quot;General&quot;m&quot;"/>
    <numFmt numFmtId="184" formatCode="&quot;×&quot;&quot;高&quot;General&quot;块&quot;"/>
    <numFmt numFmtId="185" formatCode="&quot;×&quot;General&quot;点&quot;"/>
    <numFmt numFmtId="186" formatCode="&quot;×&quot;General&quot;mm&quot;"/>
    <numFmt numFmtId="187" formatCode="&quot;长&quot;General&quot;m&quot;"/>
    <numFmt numFmtId="188" formatCode="&quot;×&quot;General&quot;m&quot;"/>
    <numFmt numFmtId="189" formatCode="yyyy&quot;年&quot;m&quot;月&quot;d&quot;日&quot;;@"/>
    <numFmt numFmtId="190" formatCode="General&quot;㎡&quot;"/>
    <numFmt numFmtId="191" formatCode="&quot;¥&quot;General&quot;元&quot;"/>
    <numFmt numFmtId="192" formatCode="&quot;¥&quot;#,##0.0;&quot;¥&quot;\-#,##0.0"/>
    <numFmt numFmtId="193" formatCode="&quot;¥&quot;General&quot;元整&quot;"/>
    <numFmt numFmtId="194" formatCode="&quot;至&quot;yyyy&quot;年&quot;m&quot;月&quot;d&quot;日&quot;;@"/>
    <numFmt numFmtId="195" formatCode="&quot;1、制作工期于&quot;yyyy&quot;年&quot;m&quot;月&quot;d&quot;日至&quot;;@"/>
    <numFmt numFmtId="196" formatCode="&quot;：&quot;yyyymmdhh"/>
  </numFmts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2"/>
      <color theme="1"/>
      <name val="新宋体"/>
      <family val="3"/>
      <charset val="134"/>
    </font>
    <font>
      <sz val="12"/>
      <name val="新宋体"/>
      <family val="3"/>
      <charset val="134"/>
    </font>
    <font>
      <sz val="12"/>
      <color rgb="FFFF0000"/>
      <name val="新宋体"/>
      <family val="3"/>
      <charset val="134"/>
    </font>
    <font>
      <sz val="10"/>
      <color theme="1"/>
      <name val="新宋体"/>
      <family val="3"/>
      <charset val="134"/>
    </font>
    <font>
      <sz val="12"/>
      <color rgb="FF000000"/>
      <name val="新宋体"/>
      <family val="3"/>
      <charset val="134"/>
    </font>
    <font>
      <sz val="12"/>
      <color rgb="FF00B050"/>
      <name val="新宋体"/>
      <family val="3"/>
      <charset val="134"/>
    </font>
    <font>
      <sz val="12"/>
      <color theme="3" tint="0.39997558519241921"/>
      <name val="新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0"/>
      <color theme="10"/>
      <name val="新宋体"/>
      <family val="3"/>
      <charset val="134"/>
    </font>
    <font>
      <b/>
      <sz val="16"/>
      <color theme="1"/>
      <name val="新宋体"/>
      <family val="3"/>
      <charset val="134"/>
    </font>
    <font>
      <sz val="12"/>
      <color theme="1"/>
      <name val="等线"/>
      <charset val="134"/>
    </font>
    <font>
      <b/>
      <sz val="20"/>
      <color theme="1"/>
      <name val="新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新宋体"/>
      <family val="3"/>
      <charset val="134"/>
    </font>
    <font>
      <b/>
      <sz val="11"/>
      <color theme="1"/>
      <name val="新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4"/>
      <color theme="1"/>
      <name val="新宋体"/>
      <family val="3"/>
      <charset val="134"/>
    </font>
    <font>
      <sz val="16"/>
      <color theme="1"/>
      <name val="新宋体"/>
      <family val="3"/>
      <charset val="134"/>
    </font>
    <font>
      <b/>
      <sz val="36"/>
      <color theme="1"/>
      <name val="新宋体"/>
      <family val="3"/>
      <charset val="134"/>
    </font>
    <font>
      <b/>
      <sz val="22"/>
      <color theme="1"/>
      <name val="新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3" fillId="2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180" fontId="5" fillId="0" borderId="9" xfId="1" applyNumberFormat="1" applyFont="1" applyFill="1" applyBorder="1" applyAlignment="1" applyProtection="1">
      <alignment horizontal="right" vertical="center" wrapText="1"/>
    </xf>
    <xf numFmtId="183" fontId="5" fillId="0" borderId="13" xfId="1" applyNumberFormat="1" applyFont="1" applyFill="1" applyBorder="1" applyAlignment="1" applyProtection="1">
      <alignment horizontal="left" vertical="center" wrapText="1"/>
    </xf>
    <xf numFmtId="187" fontId="5" fillId="0" borderId="9" xfId="1" applyNumberFormat="1" applyFont="1" applyFill="1" applyBorder="1" applyAlignment="1" applyProtection="1">
      <alignment horizontal="right" vertical="center" wrapText="1"/>
    </xf>
    <xf numFmtId="185" fontId="5" fillId="0" borderId="13" xfId="1" applyNumberFormat="1" applyFont="1" applyFill="1" applyBorder="1" applyAlignment="1" applyProtection="1">
      <alignment horizontal="left" vertical="center" wrapText="1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180" fontId="5" fillId="0" borderId="9" xfId="1" applyNumberFormat="1" applyFont="1" applyFill="1" applyBorder="1" applyAlignment="1" applyProtection="1">
      <alignment horizontal="right" vertical="center" wrapText="1"/>
      <protection locked="0"/>
    </xf>
    <xf numFmtId="185" fontId="5" fillId="0" borderId="13" xfId="1" applyNumberFormat="1" applyFont="1" applyFill="1" applyBorder="1" applyAlignment="1" applyProtection="1">
      <alignment horizontal="left" vertical="center" wrapText="1"/>
      <protection locked="0"/>
    </xf>
    <xf numFmtId="179" fontId="5" fillId="0" borderId="9" xfId="1" applyNumberFormat="1" applyFont="1" applyFill="1" applyBorder="1" applyAlignment="1" applyProtection="1">
      <alignment horizontal="right" vertical="center" wrapText="1"/>
      <protection locked="0"/>
    </xf>
    <xf numFmtId="184" fontId="5" fillId="0" borderId="13" xfId="1" applyNumberFormat="1" applyFont="1" applyFill="1" applyBorder="1" applyAlignment="1" applyProtection="1">
      <alignment horizontal="left" vertical="center" wrapText="1"/>
      <protection locked="0"/>
    </xf>
    <xf numFmtId="182" fontId="5" fillId="0" borderId="9" xfId="1" applyNumberFormat="1" applyFont="1" applyFill="1" applyBorder="1" applyAlignment="1" applyProtection="1">
      <alignment horizontal="right" vertical="center" wrapText="1"/>
      <protection locked="0"/>
    </xf>
    <xf numFmtId="188" fontId="5" fillId="0" borderId="13" xfId="1" applyNumberFormat="1" applyFont="1" applyFill="1" applyBorder="1" applyAlignment="1" applyProtection="1">
      <alignment horizontal="left" vertical="center" wrapText="1"/>
      <protection locked="0"/>
    </xf>
    <xf numFmtId="181" fontId="5" fillId="0" borderId="9" xfId="1" applyNumberFormat="1" applyFont="1" applyFill="1" applyBorder="1" applyAlignment="1" applyProtection="1">
      <alignment horizontal="right" vertical="center" wrapText="1"/>
      <protection locked="0"/>
    </xf>
    <xf numFmtId="186" fontId="5" fillId="0" borderId="13" xfId="1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6" fillId="0" borderId="9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</xf>
    <xf numFmtId="178" fontId="5" fillId="0" borderId="12" xfId="1" applyNumberFormat="1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center"/>
      <protection locked="0"/>
    </xf>
    <xf numFmtId="191" fontId="5" fillId="3" borderId="5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right" vertical="center"/>
    </xf>
    <xf numFmtId="49" fontId="7" fillId="0" borderId="0" xfId="0" applyNumberFormat="1" applyFont="1" applyBorder="1" applyProtection="1">
      <alignment vertical="center"/>
    </xf>
    <xf numFmtId="49" fontId="12" fillId="0" borderId="0" xfId="2" applyNumberFormat="1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189" fontId="4" fillId="0" borderId="21" xfId="0" applyNumberFormat="1" applyFont="1" applyBorder="1" applyAlignment="1" applyProtection="1">
      <alignment horizontal="left" vertical="center"/>
      <protection locked="0"/>
    </xf>
    <xf numFmtId="189" fontId="4" fillId="0" borderId="22" xfId="0" applyNumberFormat="1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189" fontId="16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</xf>
    <xf numFmtId="193" fontId="18" fillId="5" borderId="0" xfId="0" applyNumberFormat="1" applyFont="1" applyFill="1" applyBorder="1" applyAlignment="1" applyProtection="1">
      <alignment horizontal="left" vertical="center" wrapText="1"/>
    </xf>
    <xf numFmtId="0" fontId="18" fillId="5" borderId="0" xfId="0" applyFont="1" applyFill="1" applyBorder="1" applyAlignment="1" applyProtection="1">
      <alignment vertical="center" wrapText="1"/>
      <protection locked="0"/>
    </xf>
    <xf numFmtId="9" fontId="18" fillId="5" borderId="0" xfId="0" applyNumberFormat="1" applyFont="1" applyFill="1" applyBorder="1" applyAlignment="1" applyProtection="1">
      <alignment vertical="center" wrapText="1"/>
      <protection locked="0"/>
    </xf>
    <xf numFmtId="9" fontId="1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vertical="center" wrapText="1"/>
    </xf>
    <xf numFmtId="9" fontId="18" fillId="0" borderId="0" xfId="0" applyNumberFormat="1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189" fontId="18" fillId="0" borderId="0" xfId="0" applyNumberFormat="1" applyFont="1" applyBorder="1" applyAlignment="1" applyProtection="1">
      <alignment vertical="center" wrapText="1"/>
      <protection locked="0"/>
    </xf>
    <xf numFmtId="189" fontId="18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190" fontId="4" fillId="0" borderId="9" xfId="0" applyNumberFormat="1" applyFont="1" applyBorder="1" applyAlignment="1" applyProtection="1">
      <alignment horizontal="center" vertical="center"/>
    </xf>
    <xf numFmtId="190" fontId="4" fillId="0" borderId="13" xfId="0" applyNumberFormat="1" applyFont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0" fontId="4" fillId="0" borderId="7" xfId="0" applyNumberFormat="1" applyFont="1" applyBorder="1" applyAlignment="1" applyProtection="1">
      <alignment horizontal="left" vertical="center"/>
      <protection locked="0"/>
    </xf>
    <xf numFmtId="10" fontId="4" fillId="0" borderId="8" xfId="0" applyNumberFormat="1" applyFont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177" fontId="5" fillId="3" borderId="4" xfId="1" applyNumberFormat="1" applyFont="1" applyFill="1" applyBorder="1" applyAlignment="1" applyProtection="1">
      <alignment horizontal="left" vertical="center" wrapText="1"/>
    </xf>
    <xf numFmtId="176" fontId="5" fillId="3" borderId="10" xfId="1" applyNumberFormat="1" applyFont="1" applyFill="1" applyBorder="1" applyAlignment="1" applyProtection="1">
      <alignment horizontal="right" vertical="center"/>
    </xf>
    <xf numFmtId="176" fontId="5" fillId="3" borderId="4" xfId="1" applyNumberFormat="1" applyFont="1" applyFill="1" applyBorder="1" applyAlignment="1" applyProtection="1">
      <alignment horizontal="right" vertical="center"/>
    </xf>
    <xf numFmtId="0" fontId="2" fillId="0" borderId="11" xfId="0" applyFont="1" applyBorder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189" fontId="7" fillId="0" borderId="0" xfId="0" applyNumberFormat="1" applyFont="1" applyBorder="1" applyAlignment="1" applyProtection="1">
      <alignment horizontal="left" vertical="center"/>
    </xf>
    <xf numFmtId="0" fontId="15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right" vertical="center" wrapText="1"/>
      <protection locked="0"/>
    </xf>
    <xf numFmtId="193" fontId="16" fillId="0" borderId="0" xfId="0" applyNumberFormat="1" applyFont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right" vertical="center"/>
      <protection locked="0"/>
    </xf>
    <xf numFmtId="189" fontId="16" fillId="0" borderId="0" xfId="0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195" fontId="18" fillId="0" borderId="0" xfId="0" applyNumberFormat="1" applyFont="1" applyBorder="1" applyAlignment="1" applyProtection="1">
      <alignment vertical="center" wrapText="1"/>
      <protection locked="0"/>
    </xf>
    <xf numFmtId="194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5" borderId="0" xfId="0" applyFont="1" applyFill="1" applyBorder="1" applyAlignment="1" applyProtection="1">
      <alignment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196" fontId="22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20" fontId="21" fillId="0" borderId="0" xfId="0" applyNumberFormat="1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193" fontId="16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protection locked="0"/>
    </xf>
    <xf numFmtId="0" fontId="17" fillId="0" borderId="0" xfId="0" applyFont="1" applyAlignment="1" applyProtection="1">
      <protection locked="0"/>
    </xf>
    <xf numFmtId="192" fontId="18" fillId="5" borderId="0" xfId="0" applyNumberFormat="1" applyFont="1" applyFill="1" applyBorder="1" applyAlignment="1" applyProtection="1">
      <alignment vertical="center" wrapText="1"/>
      <protection locked="0"/>
    </xf>
  </cellXfs>
  <cellStyles count="3">
    <cellStyle name="常规" xfId="0" builtinId="0"/>
    <cellStyle name="超链接" xfId="2" builtinId="8"/>
    <cellStyle name="计算" xfId="1" builtinId="22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宋体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double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宋体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宋体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宋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新宋体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宋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宋体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left style="double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新宋体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宋体"/>
        <scheme val="none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表3_5" displayName="表3_5" ref="A15:A32" totalsRowShown="0" headerRowDxfId="15" dataDxfId="13" headerRowBorderDxfId="14" tableBorderDxfId="12">
  <autoFilter ref="A15:A32"/>
  <tableColumns count="1">
    <tableColumn id="1" name="1" dataDxfId="11">
      <calculatedColumnFormula>ROW()-14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表2_6" displayName="表2_6" ref="A3:A12" totalsRowShown="0" headerRowDxfId="10" dataDxfId="8" headerRowBorderDxfId="9" tableBorderDxfId="7">
  <autoFilter ref="A3:A12"/>
  <tableColumns count="1">
    <tableColumn id="1" name="1" dataDxfId="6">
      <calculatedColumnFormula>ROW()-2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6" name="表6" displayName="表6" ref="A4:A21" totalsRowShown="0" headerRowDxfId="5" dataDxfId="3" headerRowBorderDxfId="4" tableBorderDxfId="2" totalsRowBorderDxfId="1">
  <autoFilter ref="A4:A21"/>
  <tableColumns count="1">
    <tableColumn id="1" name="1" dataDxfId="0">
      <calculatedColumnFormula>ROW()-3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dpm.cn/" TargetMode="Externa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edpm.c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G40"/>
  <sheetViews>
    <sheetView tabSelected="1" topLeftCell="A4" workbookViewId="0">
      <selection activeCell="J25" sqref="J25"/>
    </sheetView>
  </sheetViews>
  <sheetFormatPr defaultRowHeight="14.25"/>
  <cols>
    <col min="1" max="1" width="6.125" style="1" customWidth="1"/>
    <col min="2" max="2" width="12.625" style="1" customWidth="1"/>
    <col min="3" max="3" width="24.875" style="1" customWidth="1"/>
    <col min="4" max="4" width="7" style="1" customWidth="1"/>
    <col min="5" max="5" width="9.875" style="1" customWidth="1"/>
    <col min="6" max="6" width="11.375" style="1" customWidth="1"/>
    <col min="7" max="7" width="15.125" style="1" customWidth="1"/>
    <col min="8" max="16384" width="9" style="1"/>
  </cols>
  <sheetData>
    <row r="1" spans="1:7" ht="23.1" customHeight="1" thickTop="1">
      <c r="A1" s="61" t="s">
        <v>95</v>
      </c>
      <c r="B1" s="62"/>
      <c r="C1" s="62"/>
      <c r="D1" s="62"/>
      <c r="E1" s="62"/>
      <c r="F1" s="62"/>
      <c r="G1" s="63"/>
    </row>
    <row r="2" spans="1:7" ht="21.95" customHeight="1">
      <c r="A2" s="64" t="s">
        <v>81</v>
      </c>
      <c r="B2" s="65"/>
      <c r="C2" s="65"/>
      <c r="D2" s="65"/>
      <c r="E2" s="65"/>
      <c r="F2" s="65"/>
      <c r="G2" s="66"/>
    </row>
    <row r="3" spans="1:7" ht="17.100000000000001" customHeight="1">
      <c r="A3" s="29" t="s">
        <v>65</v>
      </c>
      <c r="B3" s="33" t="s">
        <v>44</v>
      </c>
      <c r="C3" s="6" t="s">
        <v>82</v>
      </c>
      <c r="D3" s="67" t="s">
        <v>56</v>
      </c>
      <c r="E3" s="68"/>
      <c r="F3" s="13">
        <v>192</v>
      </c>
      <c r="G3" s="14">
        <v>192</v>
      </c>
    </row>
    <row r="4" spans="1:7" ht="17.100000000000001" customHeight="1">
      <c r="A4" s="29">
        <f>ROW()-2</f>
        <v>2</v>
      </c>
      <c r="B4" s="33" t="s">
        <v>52</v>
      </c>
      <c r="C4" s="15" t="s">
        <v>53</v>
      </c>
      <c r="D4" s="69" t="s">
        <v>60</v>
      </c>
      <c r="E4" s="69"/>
      <c r="F4" s="7">
        <v>64</v>
      </c>
      <c r="G4" s="8">
        <v>64</v>
      </c>
    </row>
    <row r="5" spans="1:7" ht="17.100000000000001" customHeight="1">
      <c r="A5" s="29">
        <f t="shared" ref="A5:A12" si="0">ROW()-2</f>
        <v>3</v>
      </c>
      <c r="B5" s="33" t="s">
        <v>57</v>
      </c>
      <c r="C5" s="15" t="s">
        <v>72</v>
      </c>
      <c r="D5" s="67" t="s">
        <v>61</v>
      </c>
      <c r="E5" s="68"/>
      <c r="F5" s="9">
        <v>10</v>
      </c>
      <c r="G5" s="10">
        <v>5</v>
      </c>
    </row>
    <row r="6" spans="1:7" ht="17.100000000000001" customHeight="1">
      <c r="A6" s="29">
        <f t="shared" si="0"/>
        <v>4</v>
      </c>
      <c r="B6" s="33" t="s">
        <v>58</v>
      </c>
      <c r="C6" s="15" t="s">
        <v>59</v>
      </c>
      <c r="D6" s="60" t="s">
        <v>62</v>
      </c>
      <c r="E6" s="60"/>
      <c r="F6" s="4">
        <f>F3*F5/1000</f>
        <v>1.92</v>
      </c>
      <c r="G6" s="3">
        <f>G3*G5/1000</f>
        <v>0.96</v>
      </c>
    </row>
    <row r="7" spans="1:7" ht="17.100000000000001" customHeight="1">
      <c r="A7" s="29">
        <f t="shared" si="0"/>
        <v>5</v>
      </c>
      <c r="B7" s="33" t="s">
        <v>71</v>
      </c>
      <c r="C7" s="15" t="s">
        <v>73</v>
      </c>
      <c r="D7" s="69" t="s">
        <v>63</v>
      </c>
      <c r="E7" s="69"/>
      <c r="F7" s="2">
        <f>F4*F5</f>
        <v>640</v>
      </c>
      <c r="G7" s="5">
        <f>G4*G5</f>
        <v>320</v>
      </c>
    </row>
    <row r="8" spans="1:7" ht="17.100000000000001" customHeight="1">
      <c r="A8" s="29">
        <f t="shared" si="0"/>
        <v>6</v>
      </c>
      <c r="B8" s="33" t="s">
        <v>45</v>
      </c>
      <c r="C8" s="6" t="s">
        <v>46</v>
      </c>
      <c r="D8" s="69" t="s">
        <v>64</v>
      </c>
      <c r="E8" s="69"/>
      <c r="F8" s="11">
        <v>0.05</v>
      </c>
      <c r="G8" s="12">
        <v>0.05</v>
      </c>
    </row>
    <row r="9" spans="1:7" ht="17.100000000000001" customHeight="1">
      <c r="A9" s="29">
        <f t="shared" si="0"/>
        <v>7</v>
      </c>
      <c r="B9" s="33" t="s">
        <v>47</v>
      </c>
      <c r="C9" s="6" t="s">
        <v>48</v>
      </c>
      <c r="D9" s="69" t="s">
        <v>70</v>
      </c>
      <c r="E9" s="69"/>
      <c r="F9" s="70">
        <f>(F6+F8)*(G6+G8)</f>
        <v>1.9897</v>
      </c>
      <c r="G9" s="71"/>
    </row>
    <row r="10" spans="1:7" ht="17.100000000000001" customHeight="1">
      <c r="A10" s="29">
        <f t="shared" si="0"/>
        <v>8</v>
      </c>
      <c r="B10" s="33" t="s">
        <v>49</v>
      </c>
      <c r="C10" s="6" t="s">
        <v>74</v>
      </c>
      <c r="D10" s="69"/>
      <c r="E10" s="69"/>
      <c r="F10" s="67"/>
      <c r="G10" s="72"/>
    </row>
    <row r="11" spans="1:7" ht="17.100000000000001" customHeight="1">
      <c r="A11" s="29">
        <f t="shared" si="0"/>
        <v>9</v>
      </c>
      <c r="B11" s="33" t="s">
        <v>66</v>
      </c>
      <c r="C11" s="6" t="s">
        <v>67</v>
      </c>
      <c r="D11" s="69" t="s">
        <v>54</v>
      </c>
      <c r="E11" s="69"/>
      <c r="F11" s="67" t="s">
        <v>55</v>
      </c>
      <c r="G11" s="72"/>
    </row>
    <row r="12" spans="1:7" ht="17.100000000000001" customHeight="1">
      <c r="A12" s="29">
        <f t="shared" si="0"/>
        <v>10</v>
      </c>
      <c r="B12" s="33" t="s">
        <v>68</v>
      </c>
      <c r="C12" s="6" t="s">
        <v>69</v>
      </c>
      <c r="D12" s="69" t="s">
        <v>50</v>
      </c>
      <c r="E12" s="69"/>
      <c r="F12" s="69" t="s">
        <v>51</v>
      </c>
      <c r="G12" s="73"/>
    </row>
    <row r="13" spans="1:7" ht="21.95" customHeight="1">
      <c r="A13" s="74" t="s">
        <v>80</v>
      </c>
      <c r="B13" s="75"/>
      <c r="C13" s="75"/>
      <c r="D13" s="75"/>
      <c r="E13" s="75"/>
      <c r="F13" s="75"/>
      <c r="G13" s="76"/>
    </row>
    <row r="14" spans="1:7" ht="20.100000000000001" customHeight="1">
      <c r="A14" s="30" t="s">
        <v>1</v>
      </c>
      <c r="B14" s="31" t="s">
        <v>2</v>
      </c>
      <c r="C14" s="31" t="s">
        <v>3</v>
      </c>
      <c r="D14" s="31" t="s">
        <v>38</v>
      </c>
      <c r="E14" s="31" t="s">
        <v>0</v>
      </c>
      <c r="F14" s="31" t="s">
        <v>4</v>
      </c>
      <c r="G14" s="34" t="s">
        <v>5</v>
      </c>
    </row>
    <row r="15" spans="1:7" ht="15.95" customHeight="1">
      <c r="A15" s="32" t="s">
        <v>65</v>
      </c>
      <c r="B15" s="23" t="s">
        <v>6</v>
      </c>
      <c r="C15" s="35"/>
      <c r="D15" s="18" t="s">
        <v>7</v>
      </c>
      <c r="E15" s="27">
        <f>F9</f>
        <v>1.9897</v>
      </c>
      <c r="F15" s="19">
        <v>1000</v>
      </c>
      <c r="G15" s="28">
        <f>IF(E15="-","包含",IF(F15="-","包含",IF(E15=0,"不需要",IF(F15=0,"用户自备",E15*F15))))</f>
        <v>1989.7</v>
      </c>
    </row>
    <row r="16" spans="1:7" ht="15.95" customHeight="1">
      <c r="A16" s="32">
        <f t="shared" ref="A16:A32" si="1">ROW()-14</f>
        <v>2</v>
      </c>
      <c r="B16" s="23" t="s">
        <v>11</v>
      </c>
      <c r="C16" s="16" t="s">
        <v>14</v>
      </c>
      <c r="D16" s="18" t="s">
        <v>12</v>
      </c>
      <c r="E16" s="18" t="s">
        <v>87</v>
      </c>
      <c r="F16" s="19">
        <v>0</v>
      </c>
      <c r="G16" s="28" t="str">
        <f t="shared" ref="G16:G32" si="2">IF(E16="-","包含",IF(F16="-","包含",IF(E16=0,"不需要",IF(F16=0,"用户自备",E16*F16))))</f>
        <v>包含</v>
      </c>
    </row>
    <row r="17" spans="1:7" ht="15.95" customHeight="1">
      <c r="A17" s="32">
        <f t="shared" si="1"/>
        <v>3</v>
      </c>
      <c r="B17" s="23" t="s">
        <v>15</v>
      </c>
      <c r="C17" s="16" t="s">
        <v>8</v>
      </c>
      <c r="D17" s="18" t="s">
        <v>9</v>
      </c>
      <c r="E17" s="18" t="s">
        <v>87</v>
      </c>
      <c r="F17" s="19">
        <v>0</v>
      </c>
      <c r="G17" s="28" t="str">
        <f t="shared" si="2"/>
        <v>包含</v>
      </c>
    </row>
    <row r="18" spans="1:7" ht="15.95" customHeight="1">
      <c r="A18" s="32">
        <f t="shared" si="1"/>
        <v>4</v>
      </c>
      <c r="B18" s="24" t="s">
        <v>16</v>
      </c>
      <c r="C18" s="17" t="s">
        <v>40</v>
      </c>
      <c r="D18" s="18" t="s">
        <v>10</v>
      </c>
      <c r="E18" s="18">
        <v>0</v>
      </c>
      <c r="F18" s="19">
        <v>0</v>
      </c>
      <c r="G18" s="28" t="str">
        <f t="shared" si="2"/>
        <v>不需要</v>
      </c>
    </row>
    <row r="19" spans="1:7" ht="15.95" customHeight="1">
      <c r="A19" s="32">
        <f t="shared" si="1"/>
        <v>5</v>
      </c>
      <c r="B19" s="23" t="s">
        <v>13</v>
      </c>
      <c r="C19" s="16" t="s">
        <v>14</v>
      </c>
      <c r="D19" s="18" t="s">
        <v>12</v>
      </c>
      <c r="E19" s="18">
        <v>1</v>
      </c>
      <c r="F19" s="19">
        <v>100</v>
      </c>
      <c r="G19" s="28">
        <f t="shared" si="2"/>
        <v>100</v>
      </c>
    </row>
    <row r="20" spans="1:7" ht="15.95" customHeight="1">
      <c r="A20" s="32">
        <f t="shared" si="1"/>
        <v>6</v>
      </c>
      <c r="B20" s="23" t="s">
        <v>19</v>
      </c>
      <c r="C20" s="16"/>
      <c r="D20" s="18" t="s">
        <v>9</v>
      </c>
      <c r="E20" s="18">
        <v>1</v>
      </c>
      <c r="F20" s="19">
        <v>100</v>
      </c>
      <c r="G20" s="28">
        <f t="shared" si="2"/>
        <v>100</v>
      </c>
    </row>
    <row r="21" spans="1:7" ht="15.95" customHeight="1">
      <c r="A21" s="32">
        <f t="shared" si="1"/>
        <v>7</v>
      </c>
      <c r="B21" s="23" t="s">
        <v>20</v>
      </c>
      <c r="C21" s="16"/>
      <c r="D21" s="18" t="s">
        <v>9</v>
      </c>
      <c r="E21" s="18">
        <v>0</v>
      </c>
      <c r="F21" s="19">
        <v>100</v>
      </c>
      <c r="G21" s="28" t="str">
        <f t="shared" si="2"/>
        <v>不需要</v>
      </c>
    </row>
    <row r="22" spans="1:7" ht="15.95" customHeight="1">
      <c r="A22" s="32">
        <f t="shared" si="1"/>
        <v>8</v>
      </c>
      <c r="B22" s="23" t="s">
        <v>21</v>
      </c>
      <c r="C22" s="16" t="s">
        <v>22</v>
      </c>
      <c r="D22" s="18" t="s">
        <v>10</v>
      </c>
      <c r="E22" s="18" t="s">
        <v>87</v>
      </c>
      <c r="F22" s="19">
        <v>0</v>
      </c>
      <c r="G22" s="28" t="str">
        <f t="shared" si="2"/>
        <v>包含</v>
      </c>
    </row>
    <row r="23" spans="1:7" ht="15.95" customHeight="1">
      <c r="A23" s="32">
        <f t="shared" si="1"/>
        <v>9</v>
      </c>
      <c r="B23" s="23" t="s">
        <v>17</v>
      </c>
      <c r="C23" s="16" t="s">
        <v>18</v>
      </c>
      <c r="D23" s="18" t="s">
        <v>7</v>
      </c>
      <c r="E23" s="18">
        <v>0</v>
      </c>
      <c r="F23" s="19">
        <v>0</v>
      </c>
      <c r="G23" s="28" t="str">
        <f t="shared" si="2"/>
        <v>不需要</v>
      </c>
    </row>
    <row r="24" spans="1:7" ht="15.95" customHeight="1">
      <c r="A24" s="32">
        <f t="shared" si="1"/>
        <v>10</v>
      </c>
      <c r="B24" s="23" t="s">
        <v>88</v>
      </c>
      <c r="C24" s="16" t="s">
        <v>42</v>
      </c>
      <c r="D24" s="18" t="s">
        <v>7</v>
      </c>
      <c r="E24" s="18">
        <v>5</v>
      </c>
      <c r="F24" s="19">
        <v>100</v>
      </c>
      <c r="G24" s="28">
        <f t="shared" si="2"/>
        <v>500</v>
      </c>
    </row>
    <row r="25" spans="1:7" ht="15.95" customHeight="1">
      <c r="A25" s="32">
        <f t="shared" si="1"/>
        <v>11</v>
      </c>
      <c r="B25" s="23" t="s">
        <v>23</v>
      </c>
      <c r="C25" s="16"/>
      <c r="D25" s="18" t="s">
        <v>9</v>
      </c>
      <c r="E25" s="18">
        <v>0</v>
      </c>
      <c r="F25" s="19">
        <v>0</v>
      </c>
      <c r="G25" s="28" t="str">
        <f t="shared" si="2"/>
        <v>不需要</v>
      </c>
    </row>
    <row r="26" spans="1:7" ht="15.95" customHeight="1">
      <c r="A26" s="32">
        <f t="shared" si="1"/>
        <v>12</v>
      </c>
      <c r="B26" s="23" t="s">
        <v>25</v>
      </c>
      <c r="C26" s="16"/>
      <c r="D26" s="18" t="s">
        <v>9</v>
      </c>
      <c r="E26" s="18">
        <v>0</v>
      </c>
      <c r="F26" s="19">
        <v>0</v>
      </c>
      <c r="G26" s="28" t="str">
        <f t="shared" si="2"/>
        <v>不需要</v>
      </c>
    </row>
    <row r="27" spans="1:7" ht="15.95" customHeight="1">
      <c r="A27" s="32">
        <f t="shared" si="1"/>
        <v>13</v>
      </c>
      <c r="B27" s="23" t="s">
        <v>26</v>
      </c>
      <c r="C27" s="16"/>
      <c r="D27" s="18" t="s">
        <v>7</v>
      </c>
      <c r="E27" s="18">
        <v>5</v>
      </c>
      <c r="F27" s="19">
        <v>300</v>
      </c>
      <c r="G27" s="28">
        <f t="shared" si="2"/>
        <v>1500</v>
      </c>
    </row>
    <row r="28" spans="1:7" ht="15.95" customHeight="1">
      <c r="A28" s="32">
        <f t="shared" si="1"/>
        <v>14</v>
      </c>
      <c r="B28" s="23" t="s">
        <v>27</v>
      </c>
      <c r="C28" s="16"/>
      <c r="D28" s="18" t="s">
        <v>28</v>
      </c>
      <c r="E28" s="18">
        <v>0</v>
      </c>
      <c r="F28" s="19">
        <v>0</v>
      </c>
      <c r="G28" s="28" t="str">
        <f t="shared" si="2"/>
        <v>不需要</v>
      </c>
    </row>
    <row r="29" spans="1:7" ht="15.95" customHeight="1">
      <c r="A29" s="32">
        <f t="shared" si="1"/>
        <v>15</v>
      </c>
      <c r="B29" s="23" t="s">
        <v>29</v>
      </c>
      <c r="C29" s="16"/>
      <c r="D29" s="18" t="s">
        <v>30</v>
      </c>
      <c r="E29" s="18" t="s">
        <v>87</v>
      </c>
      <c r="F29" s="19">
        <v>0</v>
      </c>
      <c r="G29" s="28" t="str">
        <f t="shared" si="2"/>
        <v>包含</v>
      </c>
    </row>
    <row r="30" spans="1:7" ht="15.95" customHeight="1">
      <c r="A30" s="32">
        <f t="shared" si="1"/>
        <v>16</v>
      </c>
      <c r="B30" s="23" t="s">
        <v>31</v>
      </c>
      <c r="C30" s="16" t="s">
        <v>37</v>
      </c>
      <c r="D30" s="18" t="s">
        <v>32</v>
      </c>
      <c r="E30" s="18">
        <v>1</v>
      </c>
      <c r="F30" s="19">
        <v>0</v>
      </c>
      <c r="G30" s="28" t="str">
        <f t="shared" si="2"/>
        <v>用户自备</v>
      </c>
    </row>
    <row r="31" spans="1:7" ht="15.95" customHeight="1">
      <c r="A31" s="32">
        <f t="shared" si="1"/>
        <v>17</v>
      </c>
      <c r="B31" s="23" t="s">
        <v>33</v>
      </c>
      <c r="C31" s="16" t="s">
        <v>36</v>
      </c>
      <c r="D31" s="18" t="s">
        <v>34</v>
      </c>
      <c r="E31" s="18">
        <v>2</v>
      </c>
      <c r="F31" s="19">
        <v>0</v>
      </c>
      <c r="G31" s="28" t="str">
        <f t="shared" si="2"/>
        <v>用户自备</v>
      </c>
    </row>
    <row r="32" spans="1:7" ht="15.95" customHeight="1">
      <c r="A32" s="32">
        <f t="shared" si="1"/>
        <v>18</v>
      </c>
      <c r="B32" s="23" t="s">
        <v>41</v>
      </c>
      <c r="C32" s="16" t="s">
        <v>35</v>
      </c>
      <c r="D32" s="18" t="s">
        <v>34</v>
      </c>
      <c r="E32" s="18">
        <v>2</v>
      </c>
      <c r="F32" s="19">
        <v>0</v>
      </c>
      <c r="G32" s="28" t="str">
        <f t="shared" si="2"/>
        <v>用户自备</v>
      </c>
    </row>
    <row r="33" spans="1:7" ht="15.95" customHeight="1">
      <c r="A33" s="74" t="s">
        <v>43</v>
      </c>
      <c r="B33" s="75"/>
      <c r="C33" s="75"/>
      <c r="D33" s="75"/>
      <c r="E33" s="75"/>
      <c r="F33" s="77"/>
      <c r="G33" s="28">
        <f>SUM(G15:G32)</f>
        <v>4189.7</v>
      </c>
    </row>
    <row r="34" spans="1:7" ht="15.95" customHeight="1">
      <c r="A34" s="74" t="s">
        <v>79</v>
      </c>
      <c r="B34" s="75"/>
      <c r="C34" s="26"/>
      <c r="D34" s="21">
        <v>0</v>
      </c>
      <c r="E34" s="78" t="s">
        <v>39</v>
      </c>
      <c r="F34" s="79"/>
      <c r="G34" s="28">
        <f>G33/100*D34</f>
        <v>0</v>
      </c>
    </row>
    <row r="35" spans="1:7" ht="20.100000000000001" customHeight="1" thickBot="1">
      <c r="A35" s="80" t="s">
        <v>90</v>
      </c>
      <c r="B35" s="81"/>
      <c r="C35" s="82" t="str">
        <f>IF(G35=0,"",IF(G35&lt;0,"负","")&amp;SUBSTITUTE(SUBSTITUTE(SUBSTITUTE(SUBSTITUTE(TEXT(INT(ABS(G35)),"[DBNum2]")&amp;"元"&amp;TEXT(RIGHT(TEXT(G35,".00"),2),"[DBNum2]0角0分"),"零角零分","整"),"零分","整"),"零角","零"),"零元零",""))</f>
        <v>肆仟壹佰捌拾玖元柒角整</v>
      </c>
      <c r="D35" s="82"/>
      <c r="E35" s="83" t="s">
        <v>89</v>
      </c>
      <c r="F35" s="84"/>
      <c r="G35" s="36">
        <f>SUM(G33:G34)</f>
        <v>4189.7</v>
      </c>
    </row>
    <row r="36" spans="1:7" ht="15" thickTop="1">
      <c r="A36" s="85"/>
      <c r="B36" s="85"/>
      <c r="C36" s="85"/>
      <c r="D36" s="85"/>
      <c r="E36" s="85"/>
      <c r="F36" s="85"/>
      <c r="G36" s="85"/>
    </row>
    <row r="37" spans="1:7" ht="15.95" customHeight="1">
      <c r="A37" s="22"/>
      <c r="B37" s="37" t="s">
        <v>83</v>
      </c>
      <c r="C37" s="38" t="s">
        <v>75</v>
      </c>
      <c r="D37" s="25"/>
      <c r="E37" s="25" t="s">
        <v>94</v>
      </c>
      <c r="F37" s="86"/>
      <c r="G37" s="86"/>
    </row>
    <row r="38" spans="1:7" ht="15.95" customHeight="1">
      <c r="A38" s="22"/>
      <c r="B38" s="37" t="s">
        <v>84</v>
      </c>
      <c r="C38" s="38" t="s">
        <v>78</v>
      </c>
      <c r="D38" s="25"/>
      <c r="E38" s="25" t="s">
        <v>93</v>
      </c>
      <c r="F38" s="86"/>
      <c r="G38" s="86"/>
    </row>
    <row r="39" spans="1:7" ht="15.95" customHeight="1">
      <c r="A39" s="22"/>
      <c r="B39" s="37" t="s">
        <v>85</v>
      </c>
      <c r="C39" s="38" t="s">
        <v>76</v>
      </c>
      <c r="D39" s="25"/>
      <c r="E39" s="25" t="s">
        <v>92</v>
      </c>
      <c r="F39" s="86"/>
      <c r="G39" s="86"/>
    </row>
    <row r="40" spans="1:7" ht="15.95" customHeight="1">
      <c r="A40" s="22"/>
      <c r="B40" s="37" t="s">
        <v>86</v>
      </c>
      <c r="C40" s="39" t="s">
        <v>77</v>
      </c>
      <c r="D40" s="25"/>
      <c r="E40" s="25" t="s">
        <v>91</v>
      </c>
      <c r="F40" s="87">
        <f ca="1">NOW()</f>
        <v>43213.62744178241</v>
      </c>
      <c r="G40" s="87"/>
    </row>
  </sheetData>
  <sheetProtection sheet="1" objects="1" scenarios="1" formatCells="0" formatRows="0" insertRows="0" deleteRows="0"/>
  <mergeCells count="28">
    <mergeCell ref="A36:G36"/>
    <mergeCell ref="F37:G37"/>
    <mergeCell ref="F38:G38"/>
    <mergeCell ref="F39:G39"/>
    <mergeCell ref="F40:G40"/>
    <mergeCell ref="A33:F33"/>
    <mergeCell ref="A34:B34"/>
    <mergeCell ref="E34:F34"/>
    <mergeCell ref="A35:B35"/>
    <mergeCell ref="C35:D35"/>
    <mergeCell ref="E35:F35"/>
    <mergeCell ref="D11:E11"/>
    <mergeCell ref="F11:G11"/>
    <mergeCell ref="D12:E12"/>
    <mergeCell ref="F12:G12"/>
    <mergeCell ref="A13:G13"/>
    <mergeCell ref="D7:E7"/>
    <mergeCell ref="D8:E8"/>
    <mergeCell ref="D9:E9"/>
    <mergeCell ref="F9:G9"/>
    <mergeCell ref="D10:E10"/>
    <mergeCell ref="F10:G10"/>
    <mergeCell ref="D6:E6"/>
    <mergeCell ref="A1:G1"/>
    <mergeCell ref="A2:G2"/>
    <mergeCell ref="D3:E3"/>
    <mergeCell ref="D4:E4"/>
    <mergeCell ref="D5:E5"/>
  </mergeCells>
  <phoneticPr fontId="1" type="noConversion"/>
  <hyperlinks>
    <hyperlink ref="C40" r:id="rId1"/>
  </hyperlinks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portrait" horizontalDpi="180" verticalDpi="18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G29"/>
  <sheetViews>
    <sheetView workbookViewId="0">
      <selection activeCell="G42" sqref="G42"/>
    </sheetView>
  </sheetViews>
  <sheetFormatPr defaultRowHeight="14.25"/>
  <cols>
    <col min="1" max="1" width="6.125" style="1" customWidth="1"/>
    <col min="2" max="2" width="12.625" style="1" customWidth="1"/>
    <col min="3" max="3" width="24.75" style="1" customWidth="1"/>
    <col min="4" max="4" width="7" style="1" customWidth="1"/>
    <col min="5" max="5" width="10" style="1" customWidth="1"/>
    <col min="6" max="6" width="11.75" style="1" customWidth="1"/>
    <col min="7" max="7" width="15.125" style="1" customWidth="1"/>
    <col min="8" max="16384" width="9" style="1"/>
  </cols>
  <sheetData>
    <row r="1" spans="1:7" ht="72.95" customHeight="1" thickBot="1">
      <c r="A1" s="88" t="s">
        <v>96</v>
      </c>
      <c r="B1" s="88"/>
      <c r="C1" s="88"/>
      <c r="D1" s="88"/>
      <c r="E1" s="88"/>
      <c r="F1" s="88"/>
      <c r="G1" s="88"/>
    </row>
    <row r="2" spans="1:7" ht="24.95" customHeight="1" thickTop="1" thickBot="1">
      <c r="A2" s="89" t="s">
        <v>98</v>
      </c>
      <c r="B2" s="90"/>
      <c r="C2" s="41"/>
      <c r="D2" s="41"/>
      <c r="E2" s="41"/>
      <c r="F2" s="43" t="s">
        <v>97</v>
      </c>
      <c r="G2" s="42">
        <f ca="1">NOW()</f>
        <v>43213.62744178241</v>
      </c>
    </row>
    <row r="3" spans="1:7" ht="20.100000000000001" customHeight="1" thickTop="1">
      <c r="A3" s="30" t="s">
        <v>1</v>
      </c>
      <c r="B3" s="31" t="s">
        <v>2</v>
      </c>
      <c r="C3" s="31" t="s">
        <v>3</v>
      </c>
      <c r="D3" s="31" t="s">
        <v>38</v>
      </c>
      <c r="E3" s="31" t="s">
        <v>0</v>
      </c>
      <c r="F3" s="31" t="s">
        <v>4</v>
      </c>
      <c r="G3" s="34" t="s">
        <v>5</v>
      </c>
    </row>
    <row r="4" spans="1:7" ht="15.95" customHeight="1">
      <c r="A4" s="44" t="s">
        <v>65</v>
      </c>
      <c r="B4" s="23" t="s">
        <v>6</v>
      </c>
      <c r="C4" s="35"/>
      <c r="D4" s="18" t="s">
        <v>7</v>
      </c>
      <c r="E4" s="27" t="s">
        <v>87</v>
      </c>
      <c r="F4" s="19">
        <v>1000</v>
      </c>
      <c r="G4" s="28" t="str">
        <f>IF(E4="-","包含",IF(F4="-","包含",IF(E4=0,"不需要",IF(F4=0,"用户自备",E4*F4))))</f>
        <v>包含</v>
      </c>
    </row>
    <row r="5" spans="1:7" ht="15.95" customHeight="1">
      <c r="A5" s="40">
        <f t="shared" ref="A5:A21" si="0">ROW()-3</f>
        <v>2</v>
      </c>
      <c r="B5" s="23" t="s">
        <v>11</v>
      </c>
      <c r="C5" s="16" t="s">
        <v>14</v>
      </c>
      <c r="D5" s="18" t="s">
        <v>12</v>
      </c>
      <c r="E5" s="18" t="s">
        <v>87</v>
      </c>
      <c r="F5" s="19">
        <v>0</v>
      </c>
      <c r="G5" s="28" t="str">
        <f t="shared" ref="G5:G21" si="1">IF(E5="-","包含",IF(F5="-","包含",IF(E5=0,"不需要",IF(F5=0,"用户自备",E5*F5))))</f>
        <v>包含</v>
      </c>
    </row>
    <row r="6" spans="1:7" ht="15.95" customHeight="1">
      <c r="A6" s="40">
        <f t="shared" si="0"/>
        <v>3</v>
      </c>
      <c r="B6" s="23" t="s">
        <v>15</v>
      </c>
      <c r="C6" s="16" t="s">
        <v>8</v>
      </c>
      <c r="D6" s="18" t="s">
        <v>9</v>
      </c>
      <c r="E6" s="18" t="s">
        <v>87</v>
      </c>
      <c r="F6" s="19">
        <v>0</v>
      </c>
      <c r="G6" s="28" t="str">
        <f t="shared" si="1"/>
        <v>包含</v>
      </c>
    </row>
    <row r="7" spans="1:7" ht="15.95" customHeight="1">
      <c r="A7" s="40">
        <f t="shared" si="0"/>
        <v>4</v>
      </c>
      <c r="B7" s="24" t="s">
        <v>16</v>
      </c>
      <c r="C7" s="17" t="s">
        <v>40</v>
      </c>
      <c r="D7" s="18" t="s">
        <v>10</v>
      </c>
      <c r="E7" s="18">
        <v>0</v>
      </c>
      <c r="F7" s="19">
        <v>0</v>
      </c>
      <c r="G7" s="28" t="str">
        <f t="shared" si="1"/>
        <v>不需要</v>
      </c>
    </row>
    <row r="8" spans="1:7" ht="15.95" customHeight="1">
      <c r="A8" s="40">
        <f t="shared" si="0"/>
        <v>5</v>
      </c>
      <c r="B8" s="23" t="s">
        <v>13</v>
      </c>
      <c r="C8" s="16" t="s">
        <v>14</v>
      </c>
      <c r="D8" s="18" t="s">
        <v>12</v>
      </c>
      <c r="E8" s="18">
        <v>1</v>
      </c>
      <c r="F8" s="19">
        <v>100</v>
      </c>
      <c r="G8" s="28">
        <f t="shared" si="1"/>
        <v>100</v>
      </c>
    </row>
    <row r="9" spans="1:7" ht="15.95" customHeight="1">
      <c r="A9" s="40">
        <f t="shared" si="0"/>
        <v>6</v>
      </c>
      <c r="B9" s="23" t="s">
        <v>19</v>
      </c>
      <c r="C9" s="16"/>
      <c r="D9" s="18" t="s">
        <v>9</v>
      </c>
      <c r="E9" s="18">
        <v>1</v>
      </c>
      <c r="F9" s="19">
        <v>100</v>
      </c>
      <c r="G9" s="28">
        <f t="shared" si="1"/>
        <v>100</v>
      </c>
    </row>
    <row r="10" spans="1:7" ht="15.95" customHeight="1">
      <c r="A10" s="40">
        <f t="shared" si="0"/>
        <v>7</v>
      </c>
      <c r="B10" s="23" t="s">
        <v>20</v>
      </c>
      <c r="C10" s="16"/>
      <c r="D10" s="18" t="s">
        <v>9</v>
      </c>
      <c r="E10" s="18">
        <v>0</v>
      </c>
      <c r="F10" s="19">
        <v>100</v>
      </c>
      <c r="G10" s="28" t="str">
        <f t="shared" si="1"/>
        <v>不需要</v>
      </c>
    </row>
    <row r="11" spans="1:7" ht="15.95" customHeight="1">
      <c r="A11" s="40">
        <f t="shared" si="0"/>
        <v>8</v>
      </c>
      <c r="B11" s="23" t="s">
        <v>21</v>
      </c>
      <c r="C11" s="16" t="s">
        <v>22</v>
      </c>
      <c r="D11" s="18" t="s">
        <v>10</v>
      </c>
      <c r="E11" s="18" t="s">
        <v>87</v>
      </c>
      <c r="F11" s="19">
        <v>0</v>
      </c>
      <c r="G11" s="28" t="str">
        <f t="shared" si="1"/>
        <v>包含</v>
      </c>
    </row>
    <row r="12" spans="1:7" ht="15.95" customHeight="1">
      <c r="A12" s="40">
        <f t="shared" si="0"/>
        <v>9</v>
      </c>
      <c r="B12" s="23" t="s">
        <v>17</v>
      </c>
      <c r="C12" s="16" t="s">
        <v>18</v>
      </c>
      <c r="D12" s="18" t="s">
        <v>7</v>
      </c>
      <c r="E12" s="18">
        <v>0</v>
      </c>
      <c r="F12" s="19">
        <v>0</v>
      </c>
      <c r="G12" s="28" t="str">
        <f t="shared" si="1"/>
        <v>不需要</v>
      </c>
    </row>
    <row r="13" spans="1:7" ht="15.95" customHeight="1">
      <c r="A13" s="40">
        <f t="shared" si="0"/>
        <v>10</v>
      </c>
      <c r="B13" s="23" t="s">
        <v>88</v>
      </c>
      <c r="C13" s="16" t="s">
        <v>42</v>
      </c>
      <c r="D13" s="18" t="s">
        <v>7</v>
      </c>
      <c r="E13" s="18">
        <v>5</v>
      </c>
      <c r="F13" s="19">
        <v>100</v>
      </c>
      <c r="G13" s="28">
        <f t="shared" si="1"/>
        <v>500</v>
      </c>
    </row>
    <row r="14" spans="1:7" ht="15.95" customHeight="1">
      <c r="A14" s="40">
        <f t="shared" si="0"/>
        <v>11</v>
      </c>
      <c r="B14" s="23" t="s">
        <v>23</v>
      </c>
      <c r="C14" s="16"/>
      <c r="D14" s="18" t="s">
        <v>24</v>
      </c>
      <c r="E14" s="18">
        <v>0</v>
      </c>
      <c r="F14" s="19">
        <v>0</v>
      </c>
      <c r="G14" s="28" t="str">
        <f t="shared" si="1"/>
        <v>不需要</v>
      </c>
    </row>
    <row r="15" spans="1:7" ht="15.95" customHeight="1">
      <c r="A15" s="40">
        <f t="shared" si="0"/>
        <v>12</v>
      </c>
      <c r="B15" s="23" t="s">
        <v>25</v>
      </c>
      <c r="C15" s="16"/>
      <c r="D15" s="18" t="s">
        <v>24</v>
      </c>
      <c r="E15" s="18">
        <v>0</v>
      </c>
      <c r="F15" s="19">
        <v>0</v>
      </c>
      <c r="G15" s="28" t="str">
        <f t="shared" si="1"/>
        <v>不需要</v>
      </c>
    </row>
    <row r="16" spans="1:7" ht="15.95" customHeight="1">
      <c r="A16" s="40">
        <f t="shared" si="0"/>
        <v>13</v>
      </c>
      <c r="B16" s="23" t="s">
        <v>26</v>
      </c>
      <c r="C16" s="16"/>
      <c r="D16" s="18" t="s">
        <v>7</v>
      </c>
      <c r="E16" s="18">
        <v>5</v>
      </c>
      <c r="F16" s="19">
        <v>300</v>
      </c>
      <c r="G16" s="28">
        <f t="shared" si="1"/>
        <v>1500</v>
      </c>
    </row>
    <row r="17" spans="1:7" ht="15.95" customHeight="1">
      <c r="A17" s="40">
        <f t="shared" si="0"/>
        <v>14</v>
      </c>
      <c r="B17" s="23" t="s">
        <v>27</v>
      </c>
      <c r="C17" s="16"/>
      <c r="D17" s="18" t="s">
        <v>28</v>
      </c>
      <c r="E17" s="18">
        <v>0</v>
      </c>
      <c r="F17" s="19">
        <v>0</v>
      </c>
      <c r="G17" s="28" t="str">
        <f t="shared" si="1"/>
        <v>不需要</v>
      </c>
    </row>
    <row r="18" spans="1:7" ht="15.95" customHeight="1">
      <c r="A18" s="40">
        <f t="shared" si="0"/>
        <v>15</v>
      </c>
      <c r="B18" s="23" t="s">
        <v>29</v>
      </c>
      <c r="C18" s="16"/>
      <c r="D18" s="18" t="s">
        <v>30</v>
      </c>
      <c r="E18" s="18" t="s">
        <v>87</v>
      </c>
      <c r="F18" s="19">
        <v>0</v>
      </c>
      <c r="G18" s="28" t="str">
        <f t="shared" si="1"/>
        <v>包含</v>
      </c>
    </row>
    <row r="19" spans="1:7" ht="15.95" customHeight="1">
      <c r="A19" s="40">
        <f t="shared" si="0"/>
        <v>16</v>
      </c>
      <c r="B19" s="23" t="s">
        <v>31</v>
      </c>
      <c r="C19" s="16" t="s">
        <v>37</v>
      </c>
      <c r="D19" s="18" t="s">
        <v>32</v>
      </c>
      <c r="E19" s="18">
        <v>1</v>
      </c>
      <c r="F19" s="19">
        <v>0</v>
      </c>
      <c r="G19" s="28" t="str">
        <f t="shared" si="1"/>
        <v>用户自备</v>
      </c>
    </row>
    <row r="20" spans="1:7" ht="15.95" customHeight="1">
      <c r="A20" s="40">
        <f t="shared" si="0"/>
        <v>17</v>
      </c>
      <c r="B20" s="23" t="s">
        <v>33</v>
      </c>
      <c r="C20" s="16" t="s">
        <v>36</v>
      </c>
      <c r="D20" s="18" t="s">
        <v>34</v>
      </c>
      <c r="E20" s="18">
        <v>2</v>
      </c>
      <c r="F20" s="19">
        <v>0</v>
      </c>
      <c r="G20" s="28" t="str">
        <f t="shared" si="1"/>
        <v>用户自备</v>
      </c>
    </row>
    <row r="21" spans="1:7" ht="15.95" customHeight="1">
      <c r="A21" s="45">
        <f t="shared" si="0"/>
        <v>18</v>
      </c>
      <c r="B21" s="23" t="s">
        <v>41</v>
      </c>
      <c r="C21" s="16" t="s">
        <v>35</v>
      </c>
      <c r="D21" s="18" t="s">
        <v>34</v>
      </c>
      <c r="E21" s="18">
        <v>2</v>
      </c>
      <c r="F21" s="19">
        <v>0</v>
      </c>
      <c r="G21" s="28" t="str">
        <f t="shared" si="1"/>
        <v>用户自备</v>
      </c>
    </row>
    <row r="22" spans="1:7" ht="15.95" customHeight="1">
      <c r="A22" s="74" t="s">
        <v>43</v>
      </c>
      <c r="B22" s="75"/>
      <c r="C22" s="75"/>
      <c r="D22" s="75"/>
      <c r="E22" s="75"/>
      <c r="F22" s="77"/>
      <c r="G22" s="28">
        <f>SUM(G4:G21)</f>
        <v>2200</v>
      </c>
    </row>
    <row r="23" spans="1:7" ht="15.95" customHeight="1">
      <c r="A23" s="74" t="s">
        <v>79</v>
      </c>
      <c r="B23" s="75"/>
      <c r="C23" s="20"/>
      <c r="D23" s="21">
        <v>0</v>
      </c>
      <c r="E23" s="78" t="s">
        <v>39</v>
      </c>
      <c r="F23" s="79"/>
      <c r="G23" s="28">
        <f>G22/100*D23</f>
        <v>0</v>
      </c>
    </row>
    <row r="24" spans="1:7" ht="20.100000000000001" customHeight="1" thickBot="1">
      <c r="A24" s="80" t="s">
        <v>90</v>
      </c>
      <c r="B24" s="81"/>
      <c r="C24" s="82" t="str">
        <f>IF(G24=0,"",IF(G24&lt;0,"负","")&amp;SUBSTITUTE(SUBSTITUTE(SUBSTITUTE(SUBSTITUTE(TEXT(INT(ABS(G24)),"[DBNum2]")&amp;"元"&amp;TEXT(RIGHT(TEXT(G24,".00"),2),"[DBNum2]0角0分"),"零角零分","整"),"零分","整"),"零角","零"),"零元零",""))</f>
        <v>贰仟贰佰元整</v>
      </c>
      <c r="D24" s="82"/>
      <c r="E24" s="83" t="s">
        <v>89</v>
      </c>
      <c r="F24" s="84"/>
      <c r="G24" s="36">
        <f>SUM(G22:G23)</f>
        <v>2200</v>
      </c>
    </row>
    <row r="25" spans="1:7" ht="15" thickTop="1">
      <c r="A25" s="85"/>
      <c r="B25" s="85"/>
      <c r="C25" s="85"/>
      <c r="D25" s="85"/>
      <c r="E25" s="85"/>
      <c r="F25" s="85"/>
      <c r="G25" s="85"/>
    </row>
    <row r="26" spans="1:7" ht="15.95" customHeight="1">
      <c r="A26" s="22"/>
      <c r="B26" s="37" t="s">
        <v>83</v>
      </c>
      <c r="C26" s="38" t="s">
        <v>75</v>
      </c>
      <c r="D26" s="25"/>
      <c r="E26" s="25" t="s">
        <v>94</v>
      </c>
      <c r="F26" s="86"/>
      <c r="G26" s="86"/>
    </row>
    <row r="27" spans="1:7" ht="15.95" customHeight="1">
      <c r="A27" s="22"/>
      <c r="B27" s="37" t="s">
        <v>84</v>
      </c>
      <c r="C27" s="38" t="s">
        <v>78</v>
      </c>
      <c r="D27" s="25"/>
      <c r="E27" s="25" t="s">
        <v>93</v>
      </c>
      <c r="F27" s="86"/>
      <c r="G27" s="86"/>
    </row>
    <row r="28" spans="1:7" ht="15.95" customHeight="1">
      <c r="A28" s="22"/>
      <c r="B28" s="37" t="s">
        <v>85</v>
      </c>
      <c r="C28" s="38" t="s">
        <v>76</v>
      </c>
      <c r="D28" s="25"/>
      <c r="E28" s="25" t="s">
        <v>92</v>
      </c>
      <c r="F28" s="86"/>
      <c r="G28" s="86"/>
    </row>
    <row r="29" spans="1:7" ht="15.95" customHeight="1">
      <c r="A29" s="22"/>
      <c r="B29" s="37" t="s">
        <v>86</v>
      </c>
      <c r="C29" s="39" t="s">
        <v>77</v>
      </c>
      <c r="D29" s="25"/>
      <c r="E29" s="25" t="s">
        <v>91</v>
      </c>
      <c r="F29" s="87">
        <f ca="1">NOW()</f>
        <v>43213.62744178241</v>
      </c>
      <c r="G29" s="87"/>
    </row>
  </sheetData>
  <sheetProtection sheet="1" objects="1" scenarios="1" formatCells="0" formatRows="0" insertRows="0" deleteRows="0"/>
  <mergeCells count="13">
    <mergeCell ref="F29:G29"/>
    <mergeCell ref="A1:G1"/>
    <mergeCell ref="A25:G25"/>
    <mergeCell ref="E23:F23"/>
    <mergeCell ref="A24:B24"/>
    <mergeCell ref="A22:F22"/>
    <mergeCell ref="A23:B23"/>
    <mergeCell ref="C24:D24"/>
    <mergeCell ref="A2:B2"/>
    <mergeCell ref="E24:F24"/>
    <mergeCell ref="F26:G26"/>
    <mergeCell ref="F27:G27"/>
    <mergeCell ref="F28:G28"/>
  </mergeCells>
  <phoneticPr fontId="1" type="noConversion"/>
  <hyperlinks>
    <hyperlink ref="C29" r:id="rId1"/>
  </hyperlinks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180" verticalDpi="18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zoomScaleSheetLayoutView="100" zoomScalePageLayoutView="50" workbookViewId="0">
      <selection activeCell="G39" sqref="G39"/>
    </sheetView>
  </sheetViews>
  <sheetFormatPr defaultRowHeight="13.5"/>
  <cols>
    <col min="1" max="1" width="9" style="46" customWidth="1"/>
    <col min="2" max="2" width="5.25" style="46" customWidth="1"/>
    <col min="3" max="3" width="17" style="46" customWidth="1"/>
    <col min="4" max="4" width="4.125" style="46" customWidth="1"/>
    <col min="5" max="5" width="9.25" style="46" customWidth="1"/>
    <col min="6" max="6" width="7.125" style="46" customWidth="1"/>
    <col min="7" max="7" width="28.75" style="46" customWidth="1"/>
    <col min="8" max="16384" width="9" style="46"/>
  </cols>
  <sheetData>
    <row r="1" spans="1:7" ht="78" customHeight="1">
      <c r="A1" s="113" t="s">
        <v>139</v>
      </c>
      <c r="B1" s="113"/>
      <c r="C1" s="113"/>
      <c r="D1" s="113"/>
      <c r="E1" s="113"/>
      <c r="F1" s="113"/>
      <c r="G1" s="113"/>
    </row>
    <row r="2" spans="1:7" ht="303.75" customHeight="1">
      <c r="A2" s="112" t="s">
        <v>144</v>
      </c>
      <c r="B2" s="112"/>
      <c r="C2" s="112"/>
      <c r="D2" s="112"/>
      <c r="E2" s="112"/>
      <c r="F2" s="112"/>
      <c r="G2" s="112"/>
    </row>
    <row r="3" spans="1:7" ht="102" customHeight="1">
      <c r="A3" s="109" t="s">
        <v>143</v>
      </c>
      <c r="B3" s="109"/>
      <c r="C3" s="109"/>
      <c r="D3" s="109"/>
      <c r="E3" s="108">
        <f ca="1">NOW()</f>
        <v>43213.62744178241</v>
      </c>
      <c r="F3" s="108"/>
      <c r="G3" s="108"/>
    </row>
    <row r="4" spans="1:7" ht="39" customHeight="1">
      <c r="A4" s="110" t="s">
        <v>142</v>
      </c>
      <c r="B4" s="110"/>
      <c r="C4" s="110"/>
      <c r="D4" s="114" t="s">
        <v>141</v>
      </c>
      <c r="E4" s="114"/>
      <c r="F4" s="114"/>
      <c r="G4" s="114"/>
    </row>
    <row r="5" spans="1:7" ht="43.5" customHeight="1">
      <c r="A5" s="111" t="s">
        <v>140</v>
      </c>
      <c r="B5" s="111"/>
      <c r="C5" s="111"/>
      <c r="D5" s="114" t="s">
        <v>139</v>
      </c>
      <c r="E5" s="114"/>
      <c r="F5" s="114"/>
      <c r="G5" s="114"/>
    </row>
    <row r="6" spans="1:7" ht="154.5" customHeight="1">
      <c r="A6" s="100"/>
      <c r="B6" s="100"/>
      <c r="C6" s="100"/>
      <c r="D6" s="100"/>
      <c r="E6" s="100"/>
      <c r="F6" s="100"/>
      <c r="G6" s="100"/>
    </row>
    <row r="7" spans="1:7" ht="21.95" customHeight="1">
      <c r="A7" s="107" t="s">
        <v>138</v>
      </c>
      <c r="B7" s="107"/>
      <c r="C7" s="107"/>
      <c r="D7" s="107"/>
      <c r="E7" s="107"/>
      <c r="F7" s="107"/>
      <c r="G7" s="107"/>
    </row>
    <row r="8" spans="1:7" ht="63.95" customHeight="1">
      <c r="A8" s="99" t="s">
        <v>137</v>
      </c>
      <c r="B8" s="99"/>
      <c r="C8" s="99"/>
      <c r="D8" s="99"/>
      <c r="E8" s="99"/>
      <c r="F8" s="99"/>
      <c r="G8" s="99"/>
    </row>
    <row r="9" spans="1:7" ht="21.95" customHeight="1">
      <c r="A9" s="107" t="s">
        <v>136</v>
      </c>
      <c r="B9" s="107"/>
      <c r="C9" s="107"/>
      <c r="D9" s="107"/>
      <c r="E9" s="107"/>
      <c r="F9" s="107"/>
      <c r="G9" s="107"/>
    </row>
    <row r="10" spans="1:7" ht="80.099999999999994" customHeight="1">
      <c r="A10" s="99" t="s">
        <v>135</v>
      </c>
      <c r="B10" s="99"/>
      <c r="C10" s="99"/>
      <c r="D10" s="99"/>
      <c r="E10" s="99"/>
      <c r="F10" s="99"/>
      <c r="G10" s="99"/>
    </row>
    <row r="11" spans="1:7" ht="21.95" customHeight="1">
      <c r="A11" s="106" t="s">
        <v>134</v>
      </c>
      <c r="B11" s="106"/>
      <c r="C11" s="106"/>
      <c r="D11" s="106"/>
      <c r="E11" s="106"/>
      <c r="F11" s="106"/>
      <c r="G11" s="106"/>
    </row>
    <row r="12" spans="1:7" ht="128.1" customHeight="1">
      <c r="A12" s="106" t="s">
        <v>133</v>
      </c>
      <c r="B12" s="106"/>
      <c r="C12" s="106"/>
      <c r="D12" s="106"/>
      <c r="E12" s="106"/>
      <c r="F12" s="106"/>
      <c r="G12" s="106"/>
    </row>
    <row r="13" spans="1:7" ht="21.95" customHeight="1">
      <c r="A13" s="106" t="s">
        <v>132</v>
      </c>
      <c r="B13" s="106"/>
      <c r="C13" s="106"/>
      <c r="D13" s="106"/>
      <c r="E13" s="106"/>
      <c r="F13" s="106"/>
      <c r="G13" s="106"/>
    </row>
    <row r="14" spans="1:7" ht="15.95" customHeight="1">
      <c r="A14" s="102" t="s">
        <v>131</v>
      </c>
      <c r="B14" s="102"/>
      <c r="C14" s="59">
        <v>43383</v>
      </c>
      <c r="D14" s="103">
        <v>43424</v>
      </c>
      <c r="E14" s="103"/>
      <c r="F14" s="103"/>
      <c r="G14" s="58"/>
    </row>
    <row r="15" spans="1:7" ht="15.95" customHeight="1">
      <c r="A15" s="101" t="s">
        <v>130</v>
      </c>
      <c r="B15" s="101"/>
      <c r="C15" s="101"/>
      <c r="D15" s="101"/>
      <c r="E15" s="101"/>
      <c r="F15" s="101"/>
      <c r="G15" s="101"/>
    </row>
    <row r="16" spans="1:7" ht="15.95" customHeight="1">
      <c r="A16" s="101" t="s">
        <v>129</v>
      </c>
      <c r="B16" s="101"/>
      <c r="C16" s="101"/>
      <c r="D16" s="101"/>
      <c r="E16" s="101"/>
      <c r="F16" s="101"/>
      <c r="G16" s="101"/>
    </row>
    <row r="17" spans="1:7" ht="15.95" customHeight="1">
      <c r="A17" s="101" t="s">
        <v>128</v>
      </c>
      <c r="B17" s="101"/>
      <c r="C17" s="57" t="s">
        <v>127</v>
      </c>
      <c r="D17" s="101" t="s">
        <v>126</v>
      </c>
      <c r="E17" s="101"/>
      <c r="F17" s="115">
        <v>1000</v>
      </c>
      <c r="G17" s="115"/>
    </row>
    <row r="18" spans="1:7" ht="15.95" customHeight="1">
      <c r="A18" s="91" t="s">
        <v>125</v>
      </c>
      <c r="B18" s="91"/>
      <c r="C18" s="91"/>
      <c r="D18" s="56">
        <v>0.4</v>
      </c>
      <c r="E18" s="55" t="s">
        <v>124</v>
      </c>
      <c r="F18" s="92">
        <f>F17*D18</f>
        <v>400</v>
      </c>
      <c r="G18" s="92"/>
    </row>
    <row r="19" spans="1:7" ht="15.95" customHeight="1">
      <c r="A19" s="91" t="s">
        <v>123</v>
      </c>
      <c r="B19" s="91"/>
      <c r="C19" s="91"/>
      <c r="D19" s="56">
        <v>0.5</v>
      </c>
      <c r="E19" s="55" t="s">
        <v>122</v>
      </c>
      <c r="F19" s="92">
        <f>F17*D19</f>
        <v>500</v>
      </c>
      <c r="G19" s="92"/>
    </row>
    <row r="20" spans="1:7" ht="15.95" customHeight="1">
      <c r="A20" s="91" t="s">
        <v>121</v>
      </c>
      <c r="B20" s="91"/>
      <c r="C20" s="91"/>
      <c r="D20" s="56">
        <v>0.1</v>
      </c>
      <c r="E20" s="55" t="s">
        <v>120</v>
      </c>
      <c r="F20" s="92">
        <f>F17*D20</f>
        <v>100</v>
      </c>
      <c r="G20" s="92"/>
    </row>
    <row r="21" spans="1:7" ht="15.95" customHeight="1">
      <c r="A21" s="95" t="s">
        <v>145</v>
      </c>
      <c r="B21" s="95"/>
      <c r="C21" s="95"/>
      <c r="D21" s="95"/>
      <c r="E21" s="95"/>
      <c r="F21" s="95"/>
      <c r="G21" s="95"/>
    </row>
    <row r="22" spans="1:7" ht="15.95" customHeight="1">
      <c r="A22" s="95" t="s">
        <v>146</v>
      </c>
      <c r="B22" s="95"/>
      <c r="C22" s="95"/>
      <c r="D22" s="95"/>
      <c r="E22" s="95"/>
      <c r="F22" s="95"/>
      <c r="G22" s="95"/>
    </row>
    <row r="23" spans="1:7" ht="15.95" customHeight="1">
      <c r="A23" s="95" t="s">
        <v>119</v>
      </c>
      <c r="B23" s="95"/>
      <c r="C23" s="95"/>
      <c r="D23" s="95"/>
      <c r="E23" s="95"/>
      <c r="F23" s="95"/>
      <c r="G23" s="95"/>
    </row>
    <row r="24" spans="1:7" ht="21.95" customHeight="1">
      <c r="A24" s="116" t="s">
        <v>118</v>
      </c>
      <c r="B24" s="116"/>
      <c r="C24" s="116"/>
      <c r="D24" s="116"/>
      <c r="E24" s="116"/>
      <c r="F24" s="116"/>
      <c r="G24" s="116"/>
    </row>
    <row r="25" spans="1:7" ht="159.94999999999999" customHeight="1">
      <c r="A25" s="99" t="s">
        <v>117</v>
      </c>
      <c r="B25" s="99"/>
      <c r="C25" s="99"/>
      <c r="D25" s="99"/>
      <c r="E25" s="99"/>
      <c r="F25" s="99"/>
      <c r="G25" s="99"/>
    </row>
    <row r="26" spans="1:7" ht="6.75" customHeight="1">
      <c r="A26" s="94"/>
      <c r="B26" s="94"/>
      <c r="C26" s="94"/>
      <c r="D26" s="94"/>
      <c r="E26" s="94"/>
      <c r="F26" s="94"/>
      <c r="G26" s="94"/>
    </row>
    <row r="27" spans="1:7" ht="21.95" customHeight="1">
      <c r="A27" s="105" t="s">
        <v>116</v>
      </c>
      <c r="B27" s="105"/>
      <c r="C27" s="105"/>
      <c r="D27" s="105"/>
      <c r="E27" s="105"/>
      <c r="F27" s="105"/>
      <c r="G27" s="105"/>
    </row>
    <row r="28" spans="1:7" ht="15.95" customHeight="1">
      <c r="A28" s="104" t="s">
        <v>115</v>
      </c>
      <c r="B28" s="104"/>
      <c r="C28" s="105"/>
      <c r="D28" s="105"/>
      <c r="E28" s="105"/>
      <c r="F28" s="105"/>
      <c r="G28" s="105"/>
    </row>
    <row r="29" spans="1:7" ht="15.95" customHeight="1">
      <c r="A29" s="93" t="s">
        <v>114</v>
      </c>
      <c r="B29" s="93"/>
      <c r="C29" s="93"/>
      <c r="D29" s="54">
        <v>0.6</v>
      </c>
      <c r="E29" s="53" t="s">
        <v>113</v>
      </c>
      <c r="F29" s="52" t="s">
        <v>112</v>
      </c>
      <c r="G29" s="51">
        <f>F17*D29</f>
        <v>600</v>
      </c>
    </row>
    <row r="30" spans="1:7" ht="32.1" customHeight="1">
      <c r="A30" s="119" t="s">
        <v>111</v>
      </c>
      <c r="B30" s="119"/>
      <c r="C30" s="119"/>
      <c r="D30" s="119"/>
      <c r="E30" s="119"/>
      <c r="F30" s="119"/>
      <c r="G30" s="119"/>
    </row>
    <row r="31" spans="1:7" ht="48" customHeight="1">
      <c r="A31" s="119" t="s">
        <v>110</v>
      </c>
      <c r="B31" s="119"/>
      <c r="C31" s="119"/>
      <c r="D31" s="119"/>
      <c r="E31" s="119"/>
      <c r="F31" s="119"/>
      <c r="G31" s="119"/>
    </row>
    <row r="32" spans="1:7" ht="32.1" customHeight="1">
      <c r="A32" s="93" t="s">
        <v>109</v>
      </c>
      <c r="B32" s="93"/>
      <c r="C32" s="93"/>
      <c r="D32" s="93"/>
      <c r="E32" s="93"/>
      <c r="F32" s="93"/>
      <c r="G32" s="93"/>
    </row>
    <row r="33" spans="1:7" ht="32.1" customHeight="1">
      <c r="A33" s="93" t="s">
        <v>108</v>
      </c>
      <c r="B33" s="93"/>
      <c r="C33" s="93"/>
      <c r="D33" s="93"/>
      <c r="E33" s="93"/>
      <c r="F33" s="93"/>
      <c r="G33" s="93"/>
    </row>
    <row r="34" spans="1:7" ht="20.100000000000001" customHeight="1">
      <c r="A34" s="117" t="s">
        <v>107</v>
      </c>
      <c r="B34" s="117"/>
      <c r="C34" s="117"/>
      <c r="D34" s="117"/>
      <c r="E34" s="117"/>
      <c r="F34" s="117"/>
      <c r="G34" s="117"/>
    </row>
    <row r="35" spans="1:7" ht="32.1" customHeight="1">
      <c r="A35" s="99" t="s">
        <v>106</v>
      </c>
      <c r="B35" s="99"/>
      <c r="C35" s="99"/>
      <c r="D35" s="99"/>
      <c r="E35" s="99"/>
      <c r="F35" s="99"/>
      <c r="G35" s="99"/>
    </row>
    <row r="36" spans="1:7" ht="20.100000000000001" customHeight="1">
      <c r="A36" s="118" t="s">
        <v>105</v>
      </c>
      <c r="B36" s="118"/>
      <c r="C36" s="118"/>
      <c r="D36" s="118"/>
      <c r="E36" s="118"/>
      <c r="F36" s="118"/>
      <c r="G36" s="118"/>
    </row>
    <row r="37" spans="1:7" ht="80.099999999999994" customHeight="1">
      <c r="A37" s="99" t="s">
        <v>104</v>
      </c>
      <c r="B37" s="99"/>
      <c r="C37" s="99"/>
      <c r="D37" s="99"/>
      <c r="E37" s="99"/>
      <c r="F37" s="99"/>
      <c r="G37" s="99"/>
    </row>
    <row r="38" spans="1:7" ht="80.099999999999994" customHeight="1">
      <c r="A38" s="99"/>
      <c r="B38" s="99"/>
      <c r="C38" s="99"/>
      <c r="D38" s="99"/>
      <c r="E38" s="99"/>
      <c r="F38" s="99"/>
      <c r="G38" s="99"/>
    </row>
    <row r="39" spans="1:7" ht="53.25" customHeight="1">
      <c r="A39" s="49" t="s">
        <v>103</v>
      </c>
      <c r="B39" s="96" t="str">
        <f>D4</f>
        <v>北京</v>
      </c>
      <c r="C39" s="96"/>
      <c r="D39" s="96"/>
      <c r="E39" s="96"/>
      <c r="F39" s="49" t="s">
        <v>102</v>
      </c>
      <c r="G39" s="50" t="str">
        <f>D5</f>
        <v>北京微笑通科技发展有限公司</v>
      </c>
    </row>
    <row r="40" spans="1:7" ht="46.5" customHeight="1">
      <c r="A40" s="49" t="s">
        <v>101</v>
      </c>
      <c r="B40" s="97"/>
      <c r="C40" s="97"/>
      <c r="D40" s="97"/>
      <c r="E40" s="97"/>
      <c r="F40" s="49" t="s">
        <v>101</v>
      </c>
    </row>
    <row r="41" spans="1:7" ht="46.5" customHeight="1">
      <c r="A41" s="49" t="s">
        <v>100</v>
      </c>
      <c r="B41" s="97"/>
      <c r="C41" s="97"/>
      <c r="D41" s="97"/>
      <c r="E41" s="97"/>
      <c r="F41" s="49" t="s">
        <v>100</v>
      </c>
      <c r="G41" s="47">
        <v>13691381005</v>
      </c>
    </row>
    <row r="42" spans="1:7" ht="46.5" customHeight="1">
      <c r="A42" s="49" t="s">
        <v>99</v>
      </c>
      <c r="B42" s="98">
        <f>G42</f>
        <v>43320</v>
      </c>
      <c r="C42" s="96"/>
      <c r="D42" s="96"/>
      <c r="E42" s="96"/>
      <c r="F42" s="49" t="s">
        <v>99</v>
      </c>
      <c r="G42" s="48">
        <v>43320</v>
      </c>
    </row>
    <row r="43" spans="1:7" ht="96" customHeight="1">
      <c r="A43" s="47"/>
      <c r="B43" s="47"/>
      <c r="C43" s="47"/>
      <c r="D43" s="47"/>
      <c r="E43" s="47"/>
    </row>
  </sheetData>
  <sheetProtection sheet="1" formatCells="0" formatColumns="0" formatRows="0" insertRows="0" deleteRows="0"/>
  <mergeCells count="53">
    <mergeCell ref="A30:G30"/>
    <mergeCell ref="A31:G31"/>
    <mergeCell ref="D17:E17"/>
    <mergeCell ref="F17:G17"/>
    <mergeCell ref="A12:G12"/>
    <mergeCell ref="A13:G13"/>
    <mergeCell ref="A23:G23"/>
    <mergeCell ref="A1:G1"/>
    <mergeCell ref="D4:G4"/>
    <mergeCell ref="D5:G5"/>
    <mergeCell ref="A8:G8"/>
    <mergeCell ref="A9:G9"/>
    <mergeCell ref="E3:G3"/>
    <mergeCell ref="A3:D3"/>
    <mergeCell ref="A4:C4"/>
    <mergeCell ref="A5:C5"/>
    <mergeCell ref="A2:G2"/>
    <mergeCell ref="A32:G32"/>
    <mergeCell ref="A37:G37"/>
    <mergeCell ref="A38:G38"/>
    <mergeCell ref="A6:G6"/>
    <mergeCell ref="A15:B15"/>
    <mergeCell ref="A14:B14"/>
    <mergeCell ref="C15:G15"/>
    <mergeCell ref="D14:F14"/>
    <mergeCell ref="A28:G28"/>
    <mergeCell ref="A10:G10"/>
    <mergeCell ref="A11:G11"/>
    <mergeCell ref="A27:G27"/>
    <mergeCell ref="A7:G7"/>
    <mergeCell ref="A16:B16"/>
    <mergeCell ref="C16:G16"/>
    <mergeCell ref="A17:B17"/>
    <mergeCell ref="B39:E39"/>
    <mergeCell ref="B40:E40"/>
    <mergeCell ref="B41:E41"/>
    <mergeCell ref="B42:E42"/>
    <mergeCell ref="A33:G33"/>
    <mergeCell ref="A34:G34"/>
    <mergeCell ref="A36:G36"/>
    <mergeCell ref="A35:G35"/>
    <mergeCell ref="A29:C29"/>
    <mergeCell ref="A26:G26"/>
    <mergeCell ref="A21:G21"/>
    <mergeCell ref="A22:G22"/>
    <mergeCell ref="A18:C18"/>
    <mergeCell ref="A25:G25"/>
    <mergeCell ref="A24:G24"/>
    <mergeCell ref="A19:C19"/>
    <mergeCell ref="A20:C20"/>
    <mergeCell ref="F18:G18"/>
    <mergeCell ref="F19:G19"/>
    <mergeCell ref="F20:G20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LED屏报价表</vt:lpstr>
      <vt:lpstr>出货单</vt:lpstr>
      <vt:lpstr>制作合同</vt:lpstr>
      <vt:lpstr>制作合同!Print_Area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2018-04-23T07:05:01Z</dcterms:modified>
</cp:coreProperties>
</file>